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5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omments6.xml" ContentType="application/vnd.openxmlformats-officedocument.spreadsheetml.comments+xml"/>
  <Override PartName="/xl/drawings/drawing12.xml" ContentType="application/vnd.openxmlformats-officedocument.drawing+xml"/>
  <Override PartName="/xl/comments7.xml" ContentType="application/vnd.openxmlformats-officedocument.spreadsheetml.comment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omments8.xml" ContentType="application/vnd.openxmlformats-officedocument.spreadsheetml.comments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Lucy\Planificación\2025\POA 2025 - Reformas\"/>
    </mc:Choice>
  </mc:AlternateContent>
  <xr:revisionPtr revIDLastSave="0" documentId="13_ncr:1_{60A06780-B204-4565-90D4-50DE27A0E9E9}" xr6:coauthVersionLast="47" xr6:coauthVersionMax="47" xr10:uidLastSave="{00000000-0000-0000-0000-000000000000}"/>
  <bookViews>
    <workbookView xWindow="-110" yWindow="-110" windowWidth="19420" windowHeight="10420" tabRatio="903" activeTab="14" xr2:uid="{00000000-000D-0000-FFFF-FFFF00000000}"/>
  </bookViews>
  <sheets>
    <sheet name="Minas" sheetId="3" r:id="rId1"/>
    <sheet name="Contingencia " sheetId="19" state="hidden" r:id="rId2"/>
    <sheet name="P partic" sheetId="26" r:id="rId3"/>
    <sheet name="P metálicos - p partic" sheetId="25" r:id="rId4"/>
    <sheet name="Bacheo " sheetId="12" r:id="rId5"/>
    <sheet name="Mant Asfalt" sheetId="13" r:id="rId6"/>
    <sheet name="Const y Rehabil" sheetId="7" r:id="rId7"/>
    <sheet name="Puentes" sheetId="8" state="hidden" r:id="rId8"/>
    <sheet name="Emb. Japón " sheetId="11" state="hidden" r:id="rId9"/>
    <sheet name="Maquina" sheetId="9" state="hidden" r:id="rId10"/>
    <sheet name="Dragado " sheetId="6" r:id="rId11"/>
    <sheet name="Proy Estr" sheetId="20" r:id="rId12"/>
    <sheet name="Maquinaria" sheetId="23" r:id="rId13"/>
    <sheet name="Emb. Japón" sheetId="21" r:id="rId14"/>
    <sheet name="Jefa Fisca" sheetId="27" r:id="rId15"/>
    <sheet name="Resumen " sheetId="24" r:id="rId16"/>
    <sheet name="Resumen" sheetId="4" state="hidden" r:id="rId17"/>
  </sheets>
  <definedNames>
    <definedName name="_xlnm.Print_Titles" localSheetId="4">'Bacheo '!$15:$16</definedName>
    <definedName name="_xlnm.Print_Titles" localSheetId="10">'Dragado '!$16:$17</definedName>
    <definedName name="_xlnm.Print_Titles" localSheetId="5">'Mant Asfalt'!#REF!</definedName>
    <definedName name="_xlnm.Print_Titles" localSheetId="0">Minas!$16:$17</definedName>
    <definedName name="_xlnm.Print_Titles" localSheetId="3">'P metálicos - p partic'!#REF!</definedName>
    <definedName name="_xlnm.Print_Titles" localSheetId="2">'P partic'!$16:$17</definedName>
    <definedName name="_xlnm.Print_Titles" localSheetId="11">'Proy Estr'!$15:$16</definedName>
    <definedName name="_xlnm.Print_Titles" localSheetId="16">Resumen!$7:$7</definedName>
    <definedName name="_xlnm.Print_Titles" localSheetId="15">'Resumen 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4" i="24" l="1"/>
  <c r="J23" i="24"/>
  <c r="J22" i="24"/>
  <c r="J21" i="24"/>
  <c r="J20" i="24"/>
  <c r="J19" i="24"/>
  <c r="J18" i="24"/>
  <c r="J17" i="24"/>
  <c r="J16" i="24"/>
  <c r="J15" i="24"/>
  <c r="J14" i="24"/>
  <c r="J13" i="24"/>
  <c r="J12" i="24"/>
  <c r="J11" i="24"/>
  <c r="J10" i="24"/>
  <c r="J9" i="24"/>
  <c r="J8" i="24"/>
  <c r="J25" i="24" s="1"/>
  <c r="V30" i="27"/>
  <c r="V21" i="21"/>
  <c r="V21" i="23"/>
  <c r="V36" i="20"/>
  <c r="V28" i="6"/>
  <c r="V192" i="7"/>
  <c r="V161" i="7"/>
  <c r="V130" i="7"/>
  <c r="V94" i="7"/>
  <c r="V71" i="7"/>
  <c r="V45" i="7"/>
  <c r="V22" i="7"/>
  <c r="V21" i="13"/>
  <c r="V38" i="12"/>
  <c r="V22" i="25"/>
  <c r="V87" i="26"/>
  <c r="V36" i="3"/>
  <c r="X37" i="26"/>
  <c r="U36" i="20" l="1"/>
  <c r="W36" i="20"/>
  <c r="S36" i="20"/>
  <c r="T36" i="20"/>
  <c r="H22" i="24" s="1"/>
  <c r="X32" i="20"/>
  <c r="X33" i="20"/>
  <c r="X34" i="20"/>
  <c r="X35" i="20"/>
  <c r="W87" i="26"/>
  <c r="X86" i="26"/>
  <c r="P87" i="26"/>
  <c r="Q87" i="26"/>
  <c r="R87" i="26"/>
  <c r="S87" i="26"/>
  <c r="T87" i="26"/>
  <c r="U87" i="26"/>
  <c r="I9" i="24" s="1"/>
  <c r="W36" i="3"/>
  <c r="P36" i="3"/>
  <c r="Q36" i="3"/>
  <c r="R36" i="3"/>
  <c r="S36" i="3"/>
  <c r="T36" i="3"/>
  <c r="U36" i="3"/>
  <c r="I8" i="24" s="1"/>
  <c r="O36" i="3"/>
  <c r="X32" i="3"/>
  <c r="X33" i="3"/>
  <c r="X34" i="3"/>
  <c r="X35" i="3"/>
  <c r="I18" i="24"/>
  <c r="I17" i="24"/>
  <c r="I16" i="24"/>
  <c r="I12" i="24"/>
  <c r="U30" i="27"/>
  <c r="I24" i="24" s="1"/>
  <c r="U21" i="21"/>
  <c r="I23" i="24" s="1"/>
  <c r="U21" i="23"/>
  <c r="I20" i="24" s="1"/>
  <c r="I22" i="24"/>
  <c r="U28" i="6"/>
  <c r="I21" i="24" s="1"/>
  <c r="U192" i="7"/>
  <c r="I19" i="24" s="1"/>
  <c r="U161" i="7"/>
  <c r="U130" i="7"/>
  <c r="U94" i="7"/>
  <c r="U71" i="7"/>
  <c r="I15" i="24" s="1"/>
  <c r="U45" i="7"/>
  <c r="I14" i="24" s="1"/>
  <c r="U22" i="7"/>
  <c r="I13" i="24" s="1"/>
  <c r="U21" i="13"/>
  <c r="U38" i="12"/>
  <c r="I11" i="24" s="1"/>
  <c r="U22" i="25"/>
  <c r="I10" i="24" s="1"/>
  <c r="T30" i="27"/>
  <c r="H24" i="24" s="1"/>
  <c r="T21" i="21"/>
  <c r="H23" i="24" s="1"/>
  <c r="T21" i="23"/>
  <c r="H20" i="24" s="1"/>
  <c r="T28" i="6"/>
  <c r="H21" i="24" s="1"/>
  <c r="T192" i="7"/>
  <c r="H19" i="24" s="1"/>
  <c r="T161" i="7"/>
  <c r="H18" i="24" s="1"/>
  <c r="T130" i="7"/>
  <c r="H17" i="24" s="1"/>
  <c r="T94" i="7"/>
  <c r="H16" i="24" s="1"/>
  <c r="T71" i="7"/>
  <c r="H15" i="24" s="1"/>
  <c r="T45" i="7"/>
  <c r="H14" i="24" s="1"/>
  <c r="T22" i="7"/>
  <c r="H13" i="24" s="1"/>
  <c r="T21" i="13"/>
  <c r="H12" i="24" s="1"/>
  <c r="T38" i="12"/>
  <c r="H11" i="24" s="1"/>
  <c r="T22" i="25"/>
  <c r="H10" i="24" s="1"/>
  <c r="H9" i="24"/>
  <c r="H8" i="24"/>
  <c r="I25" i="24" l="1"/>
  <c r="H25" i="24"/>
  <c r="X36" i="12"/>
  <c r="X37" i="12"/>
  <c r="P38" i="12"/>
  <c r="D11" i="24" s="1"/>
  <c r="Q38" i="12"/>
  <c r="E11" i="24" s="1"/>
  <c r="R38" i="12"/>
  <c r="F11" i="24" s="1"/>
  <c r="S38" i="12"/>
  <c r="G11" i="24" s="1"/>
  <c r="W38" i="12"/>
  <c r="K11" i="24" s="1"/>
  <c r="X85" i="26"/>
  <c r="D9" i="24"/>
  <c r="E9" i="24"/>
  <c r="F9" i="24"/>
  <c r="G9" i="24"/>
  <c r="K9" i="24"/>
  <c r="S30" i="27" l="1"/>
  <c r="G24" i="24" s="1"/>
  <c r="S21" i="21"/>
  <c r="G23" i="24" s="1"/>
  <c r="S21" i="23"/>
  <c r="G20" i="24" s="1"/>
  <c r="G22" i="24"/>
  <c r="S28" i="6"/>
  <c r="G21" i="24" s="1"/>
  <c r="S21" i="13"/>
  <c r="G12" i="24" s="1"/>
  <c r="S22" i="25"/>
  <c r="G10" i="24" s="1"/>
  <c r="X17" i="3"/>
  <c r="G8" i="24"/>
  <c r="S192" i="7"/>
  <c r="G19" i="24" s="1"/>
  <c r="S161" i="7"/>
  <c r="G18" i="24" s="1"/>
  <c r="S130" i="7"/>
  <c r="G17" i="24" s="1"/>
  <c r="S94" i="7"/>
  <c r="G16" i="24" s="1"/>
  <c r="S71" i="7"/>
  <c r="G15" i="24" s="1"/>
  <c r="S45" i="7"/>
  <c r="G14" i="24" s="1"/>
  <c r="S22" i="7"/>
  <c r="G13" i="24" s="1"/>
  <c r="G25" i="24" l="1"/>
  <c r="X19" i="27"/>
  <c r="X20" i="27"/>
  <c r="X21" i="27"/>
  <c r="X22" i="27"/>
  <c r="X23" i="27"/>
  <c r="X24" i="27"/>
  <c r="X25" i="27"/>
  <c r="X26" i="27"/>
  <c r="X27" i="27"/>
  <c r="X28" i="27"/>
  <c r="X29" i="27"/>
  <c r="X18" i="27"/>
  <c r="R30" i="27"/>
  <c r="F24" i="24" s="1"/>
  <c r="Q30" i="27"/>
  <c r="E24" i="24" s="1"/>
  <c r="R21" i="21"/>
  <c r="F23" i="24" s="1"/>
  <c r="Q21" i="21"/>
  <c r="E23" i="24" s="1"/>
  <c r="R21" i="23"/>
  <c r="F20" i="24" s="1"/>
  <c r="Q21" i="23"/>
  <c r="E20" i="24" s="1"/>
  <c r="R36" i="20"/>
  <c r="F22" i="24" s="1"/>
  <c r="Q36" i="20"/>
  <c r="E22" i="24" s="1"/>
  <c r="R28" i="6"/>
  <c r="F21" i="24" s="1"/>
  <c r="Q28" i="6"/>
  <c r="E21" i="24" s="1"/>
  <c r="Q190" i="7"/>
  <c r="R192" i="7"/>
  <c r="F19" i="24" s="1"/>
  <c r="Q189" i="7"/>
  <c r="R161" i="7"/>
  <c r="F18" i="24" s="1"/>
  <c r="Q161" i="7"/>
  <c r="E18" i="24" s="1"/>
  <c r="R130" i="7"/>
  <c r="F17" i="24" s="1"/>
  <c r="Q130" i="7"/>
  <c r="E17" i="24" s="1"/>
  <c r="R94" i="7"/>
  <c r="F16" i="24" s="1"/>
  <c r="Q94" i="7"/>
  <c r="E16" i="24" s="1"/>
  <c r="R71" i="7"/>
  <c r="F15" i="24" s="1"/>
  <c r="Q71" i="7"/>
  <c r="E15" i="24" s="1"/>
  <c r="R45" i="7"/>
  <c r="F14" i="24" s="1"/>
  <c r="Q45" i="7"/>
  <c r="E14" i="24" s="1"/>
  <c r="R22" i="7"/>
  <c r="F13" i="24" s="1"/>
  <c r="Q22" i="7"/>
  <c r="E13" i="24" s="1"/>
  <c r="R21" i="13"/>
  <c r="F12" i="24" s="1"/>
  <c r="Q21" i="13"/>
  <c r="E12" i="24" s="1"/>
  <c r="R22" i="25"/>
  <c r="F10" i="24" s="1"/>
  <c r="Q22" i="25"/>
  <c r="E10" i="24" s="1"/>
  <c r="F8" i="24"/>
  <c r="E8" i="24"/>
  <c r="B24" i="24"/>
  <c r="Q192" i="7" l="1"/>
  <c r="E19" i="24" s="1"/>
  <c r="X30" i="27"/>
  <c r="F25" i="24"/>
  <c r="W30" i="27"/>
  <c r="K24" i="24" s="1"/>
  <c r="P30" i="27"/>
  <c r="D24" i="24" s="1"/>
  <c r="O30" i="27"/>
  <c r="C24" i="24" s="1"/>
  <c r="L24" i="24" s="1"/>
  <c r="B19" i="24"/>
  <c r="X22" i="6"/>
  <c r="X23" i="6"/>
  <c r="X24" i="6"/>
  <c r="X25" i="6"/>
  <c r="X26" i="6"/>
  <c r="X27" i="6"/>
  <c r="P28" i="6"/>
  <c r="D21" i="24" s="1"/>
  <c r="W28" i="6"/>
  <c r="K21" i="24" s="1"/>
  <c r="O28" i="6"/>
  <c r="W192" i="7"/>
  <c r="K19" i="24" s="1"/>
  <c r="P192" i="7"/>
  <c r="D19" i="24" s="1"/>
  <c r="O192" i="7"/>
  <c r="C19" i="24" s="1"/>
  <c r="X191" i="7"/>
  <c r="X190" i="7"/>
  <c r="X189" i="7"/>
  <c r="X192" i="7" s="1"/>
  <c r="L19" i="24" l="1"/>
  <c r="X29" i="12"/>
  <c r="X30" i="12"/>
  <c r="X31" i="12"/>
  <c r="X32" i="12"/>
  <c r="X33" i="12"/>
  <c r="X34" i="12"/>
  <c r="X35" i="12"/>
  <c r="X74" i="26"/>
  <c r="X75" i="26"/>
  <c r="X76" i="26"/>
  <c r="X77" i="26"/>
  <c r="X78" i="26"/>
  <c r="X79" i="26"/>
  <c r="X80" i="26"/>
  <c r="X81" i="26"/>
  <c r="X82" i="26"/>
  <c r="X83" i="26"/>
  <c r="X84" i="26"/>
  <c r="X27" i="3"/>
  <c r="X28" i="3"/>
  <c r="X29" i="3"/>
  <c r="X26" i="3"/>
  <c r="X30" i="3"/>
  <c r="X31" i="3"/>
  <c r="K8" i="24"/>
  <c r="D8" i="24"/>
  <c r="P21" i="21"/>
  <c r="D23" i="24" s="1"/>
  <c r="P21" i="23"/>
  <c r="D20" i="24" s="1"/>
  <c r="P36" i="20"/>
  <c r="D22" i="24" s="1"/>
  <c r="P22" i="7"/>
  <c r="D13" i="24" s="1"/>
  <c r="W22" i="7"/>
  <c r="K13" i="24" s="1"/>
  <c r="X44" i="7"/>
  <c r="X43" i="7"/>
  <c r="P45" i="7"/>
  <c r="D14" i="24" s="1"/>
  <c r="W45" i="7"/>
  <c r="K14" i="24" s="1"/>
  <c r="P71" i="7"/>
  <c r="D15" i="24" s="1"/>
  <c r="W71" i="7"/>
  <c r="K15" i="24" s="1"/>
  <c r="P94" i="7"/>
  <c r="D16" i="24" s="1"/>
  <c r="W94" i="7"/>
  <c r="K16" i="24" s="1"/>
  <c r="P161" i="7"/>
  <c r="D18" i="24" s="1"/>
  <c r="P130" i="7"/>
  <c r="D17" i="24" s="1"/>
  <c r="X19" i="13"/>
  <c r="X18" i="13"/>
  <c r="P21" i="13"/>
  <c r="D12" i="24" s="1"/>
  <c r="X18" i="25"/>
  <c r="P22" i="25"/>
  <c r="D10" i="24" s="1"/>
  <c r="X129" i="7"/>
  <c r="W130" i="7"/>
  <c r="K17" i="24" s="1"/>
  <c r="X21" i="7"/>
  <c r="X20" i="7"/>
  <c r="X19" i="7"/>
  <c r="X70" i="7"/>
  <c r="X69" i="7"/>
  <c r="X68" i="7"/>
  <c r="X93" i="7"/>
  <c r="X94" i="7" s="1"/>
  <c r="X128" i="7"/>
  <c r="X159" i="7"/>
  <c r="X160" i="7"/>
  <c r="W161" i="7"/>
  <c r="K18" i="24" s="1"/>
  <c r="X45" i="7" l="1"/>
  <c r="X71" i="7"/>
  <c r="X22" i="7"/>
  <c r="D25" i="24"/>
  <c r="X130" i="7"/>
  <c r="X71" i="26"/>
  <c r="X72" i="26"/>
  <c r="X73" i="26"/>
  <c r="X68" i="26"/>
  <c r="X69" i="26"/>
  <c r="X70" i="26"/>
  <c r="X20" i="21"/>
  <c r="X19" i="21"/>
  <c r="W21" i="21"/>
  <c r="K23" i="24" s="1"/>
  <c r="W21" i="23"/>
  <c r="K20" i="24" s="1"/>
  <c r="X20" i="23"/>
  <c r="X21" i="23" s="1"/>
  <c r="K22" i="24"/>
  <c r="X19" i="20"/>
  <c r="X20" i="20"/>
  <c r="X21" i="20"/>
  <c r="X22" i="20"/>
  <c r="X23" i="20"/>
  <c r="X24" i="20"/>
  <c r="X25" i="20"/>
  <c r="X26" i="20"/>
  <c r="X27" i="20"/>
  <c r="X28" i="20"/>
  <c r="X29" i="20"/>
  <c r="X30" i="20"/>
  <c r="X31" i="20"/>
  <c r="X18" i="20"/>
  <c r="X17" i="20"/>
  <c r="X19" i="6"/>
  <c r="X20" i="6"/>
  <c r="X21" i="6"/>
  <c r="X18" i="6"/>
  <c r="X158" i="7"/>
  <c r="X157" i="7"/>
  <c r="X20" i="13"/>
  <c r="W21" i="13"/>
  <c r="K12" i="24" s="1"/>
  <c r="X18" i="12"/>
  <c r="X19" i="12"/>
  <c r="X20" i="12"/>
  <c r="X21" i="12"/>
  <c r="X23" i="12"/>
  <c r="X24" i="12"/>
  <c r="X25" i="12"/>
  <c r="X26" i="12"/>
  <c r="X27" i="12"/>
  <c r="X28" i="12"/>
  <c r="X17" i="12"/>
  <c r="W22" i="25"/>
  <c r="K10" i="24" s="1"/>
  <c r="X19" i="25"/>
  <c r="X20" i="25"/>
  <c r="X21" i="25"/>
  <c r="X19" i="26"/>
  <c r="X20" i="26"/>
  <c r="X21" i="26"/>
  <c r="X22" i="26"/>
  <c r="X23" i="26"/>
  <c r="X24" i="26"/>
  <c r="X25" i="26"/>
  <c r="X26" i="26"/>
  <c r="X27" i="26"/>
  <c r="X28" i="26"/>
  <c r="X29" i="26"/>
  <c r="X30" i="26"/>
  <c r="X31" i="26"/>
  <c r="X32" i="26"/>
  <c r="X33" i="26"/>
  <c r="X34" i="26"/>
  <c r="X35" i="26"/>
  <c r="X36" i="26"/>
  <c r="X38" i="26"/>
  <c r="X39" i="26"/>
  <c r="X40" i="26"/>
  <c r="X41" i="26"/>
  <c r="X42" i="26"/>
  <c r="X43" i="26"/>
  <c r="X44" i="26"/>
  <c r="X45" i="26"/>
  <c r="X46" i="26"/>
  <c r="X47" i="26"/>
  <c r="X48" i="26"/>
  <c r="X49" i="26"/>
  <c r="X50" i="26"/>
  <c r="X51" i="26"/>
  <c r="X52" i="26"/>
  <c r="X53" i="26"/>
  <c r="X54" i="26"/>
  <c r="X55" i="26"/>
  <c r="X56" i="26"/>
  <c r="X57" i="26"/>
  <c r="X58" i="26"/>
  <c r="X59" i="26"/>
  <c r="X60" i="26"/>
  <c r="X61" i="26"/>
  <c r="X62" i="26"/>
  <c r="X63" i="26"/>
  <c r="X64" i="26"/>
  <c r="X65" i="26"/>
  <c r="X66" i="26"/>
  <c r="X18" i="26"/>
  <c r="X18" i="3"/>
  <c r="X19" i="3"/>
  <c r="X20" i="3"/>
  <c r="X21" i="3"/>
  <c r="X22" i="3"/>
  <c r="X23" i="3"/>
  <c r="X24" i="3"/>
  <c r="X25" i="3"/>
  <c r="O67" i="26"/>
  <c r="O87" i="26" s="1"/>
  <c r="X36" i="20" l="1"/>
  <c r="X36" i="3"/>
  <c r="K25" i="24"/>
  <c r="E25" i="24"/>
  <c r="X28" i="6"/>
  <c r="X22" i="25"/>
  <c r="X67" i="26"/>
  <c r="X87" i="26" s="1"/>
  <c r="X21" i="21"/>
  <c r="X21" i="13"/>
  <c r="O22" i="12"/>
  <c r="O38" i="12" s="1"/>
  <c r="O156" i="7"/>
  <c r="O130" i="7"/>
  <c r="X22" i="12" l="1"/>
  <c r="X38" i="12" s="1"/>
  <c r="X156" i="7"/>
  <c r="X161" i="7" s="1"/>
  <c r="O161" i="7"/>
  <c r="A19" i="26"/>
  <c r="C18" i="24"/>
  <c r="L18" i="24" s="1"/>
  <c r="B18" i="24"/>
  <c r="C9" i="24" l="1"/>
  <c r="L9" i="24" s="1"/>
  <c r="O22" i="25" l="1"/>
  <c r="C10" i="24" s="1"/>
  <c r="L10" i="24" s="1"/>
  <c r="A19" i="25"/>
  <c r="A20" i="25" s="1"/>
  <c r="A21" i="25" s="1"/>
  <c r="O71" i="7"/>
  <c r="C15" i="24" l="1"/>
  <c r="L15" i="24" s="1"/>
  <c r="O45" i="7"/>
  <c r="C14" i="24" s="1"/>
  <c r="L14" i="24" s="1"/>
  <c r="N25" i="24" l="1"/>
  <c r="M25" i="24"/>
  <c r="C11" i="24" l="1"/>
  <c r="L11" i="24" s="1"/>
  <c r="C8" i="24"/>
  <c r="L8" i="24" s="1"/>
  <c r="O21" i="23"/>
  <c r="C20" i="24" s="1"/>
  <c r="L20" i="24" s="1"/>
  <c r="O21" i="21" l="1"/>
  <c r="C23" i="24" s="1"/>
  <c r="L23" i="24" s="1"/>
  <c r="O36" i="20" l="1"/>
  <c r="C22" i="24" s="1"/>
  <c r="L22" i="24" s="1"/>
  <c r="C17" i="24" l="1"/>
  <c r="L17" i="24" s="1"/>
  <c r="O21" i="13" l="1"/>
  <c r="C12" i="24" s="1"/>
  <c r="L12" i="24" s="1"/>
  <c r="H26" i="4" l="1"/>
  <c r="D27" i="4"/>
  <c r="E27" i="4"/>
  <c r="F27" i="4"/>
  <c r="G27" i="4"/>
  <c r="H27" i="4"/>
  <c r="J27" i="4"/>
  <c r="K27" i="4"/>
  <c r="B27" i="4"/>
  <c r="C27" i="4"/>
  <c r="I27" i="4"/>
  <c r="T24" i="19"/>
  <c r="P24" i="19"/>
  <c r="Q24" i="19"/>
  <c r="R24" i="19"/>
  <c r="S24" i="19"/>
  <c r="U24" i="19"/>
  <c r="O24" i="19"/>
  <c r="U21" i="19"/>
  <c r="U22" i="19"/>
  <c r="U23" i="19"/>
  <c r="B26" i="4"/>
  <c r="G26" i="4"/>
  <c r="F26" i="4"/>
  <c r="E26" i="4"/>
  <c r="D26" i="4"/>
  <c r="C26" i="4"/>
  <c r="I26" i="4" l="1"/>
  <c r="D8" i="4" l="1"/>
  <c r="E8" i="4"/>
  <c r="F8" i="4"/>
  <c r="G8" i="4"/>
  <c r="H8" i="4"/>
  <c r="D11" i="4"/>
  <c r="E11" i="4"/>
  <c r="F11" i="4"/>
  <c r="G11" i="4"/>
  <c r="H11" i="4"/>
  <c r="D12" i="4"/>
  <c r="E12" i="4"/>
  <c r="F12" i="4"/>
  <c r="G12" i="4"/>
  <c r="H12" i="4"/>
  <c r="E14" i="4"/>
  <c r="F16" i="4"/>
  <c r="E18" i="4"/>
  <c r="F18" i="4"/>
  <c r="D20" i="4"/>
  <c r="E20" i="4"/>
  <c r="F20" i="4"/>
  <c r="G20" i="4"/>
  <c r="H20" i="4"/>
  <c r="D21" i="4"/>
  <c r="E21" i="4"/>
  <c r="F21" i="4"/>
  <c r="G21" i="4"/>
  <c r="H21" i="4"/>
  <c r="D22" i="4"/>
  <c r="E22" i="4"/>
  <c r="F22" i="4"/>
  <c r="G22" i="4"/>
  <c r="H22" i="4"/>
  <c r="D23" i="4"/>
  <c r="E23" i="4"/>
  <c r="F23" i="4"/>
  <c r="G23" i="4"/>
  <c r="H23" i="4"/>
  <c r="D24" i="4"/>
  <c r="E24" i="4"/>
  <c r="F24" i="4"/>
  <c r="G24" i="4"/>
  <c r="H24" i="4"/>
  <c r="D25" i="4"/>
  <c r="H25" i="4"/>
  <c r="G25" i="4"/>
  <c r="S50" i="9"/>
  <c r="R50" i="9"/>
  <c r="S21" i="9"/>
  <c r="R21" i="9"/>
  <c r="S22" i="11"/>
  <c r="R22" i="11"/>
  <c r="S22" i="8"/>
  <c r="R22" i="8"/>
  <c r="G19" i="4"/>
  <c r="F19" i="4"/>
  <c r="G18" i="4"/>
  <c r="G17" i="4"/>
  <c r="F17" i="4"/>
  <c r="G16" i="4"/>
  <c r="G15" i="4"/>
  <c r="F15" i="4"/>
  <c r="G14" i="4"/>
  <c r="F14" i="4"/>
  <c r="G13" i="4"/>
  <c r="F13" i="4"/>
  <c r="G10" i="4"/>
  <c r="F10" i="4"/>
  <c r="G9" i="4"/>
  <c r="F9" i="4"/>
  <c r="H16" i="4"/>
  <c r="E25" i="4"/>
  <c r="F25" i="4"/>
  <c r="Q50" i="9"/>
  <c r="Q21" i="9"/>
  <c r="Q22" i="11"/>
  <c r="Q22" i="8"/>
  <c r="E19" i="4"/>
  <c r="E17" i="4"/>
  <c r="E15" i="4"/>
  <c r="E13" i="4"/>
  <c r="E10" i="4"/>
  <c r="E9" i="4"/>
  <c r="B19" i="4"/>
  <c r="B18" i="4"/>
  <c r="B17" i="4"/>
  <c r="H19" i="4"/>
  <c r="D19" i="4"/>
  <c r="O94" i="7"/>
  <c r="H18" i="4"/>
  <c r="D18" i="4"/>
  <c r="C18" i="4"/>
  <c r="C19" i="4" l="1"/>
  <c r="C16" i="24"/>
  <c r="L16" i="24" s="1"/>
  <c r="E28" i="4"/>
  <c r="G28" i="4"/>
  <c r="F28" i="4"/>
  <c r="I19" i="4"/>
  <c r="E16" i="4"/>
  <c r="I18" i="4"/>
  <c r="H17" i="4" l="1"/>
  <c r="D17" i="4"/>
  <c r="C17" i="4"/>
  <c r="U19" i="19"/>
  <c r="U20" i="19"/>
  <c r="D10" i="4"/>
  <c r="H10" i="4"/>
  <c r="A20" i="19"/>
  <c r="D9" i="4"/>
  <c r="I17" i="4" l="1"/>
  <c r="H9" i="4" l="1"/>
  <c r="P21" i="9"/>
  <c r="T21" i="9"/>
  <c r="U20" i="9"/>
  <c r="U21" i="9" s="1"/>
  <c r="I22" i="4" s="1"/>
  <c r="P50" i="9"/>
  <c r="T50" i="9"/>
  <c r="U21" i="11"/>
  <c r="P22" i="11"/>
  <c r="T22" i="11"/>
  <c r="U20" i="11"/>
  <c r="P22" i="8"/>
  <c r="T22" i="8"/>
  <c r="U20" i="8"/>
  <c r="U21" i="8"/>
  <c r="U19" i="8"/>
  <c r="D13" i="4"/>
  <c r="D28" i="4" s="1"/>
  <c r="H13" i="4"/>
  <c r="D15" i="4"/>
  <c r="H15" i="4"/>
  <c r="D16" i="4"/>
  <c r="D14" i="4"/>
  <c r="H14" i="4"/>
  <c r="U18" i="19"/>
  <c r="U17" i="19"/>
  <c r="B25" i="4"/>
  <c r="C25" i="4"/>
  <c r="O49" i="9"/>
  <c r="O50" i="9" s="1"/>
  <c r="C23" i="4" s="1"/>
  <c r="O22" i="11"/>
  <c r="C21" i="4" s="1"/>
  <c r="H28" i="4" l="1"/>
  <c r="I25" i="4"/>
  <c r="I24" i="4"/>
  <c r="I12" i="4"/>
  <c r="I8" i="4"/>
  <c r="U22" i="11"/>
  <c r="I21" i="4" s="1"/>
  <c r="U49" i="9"/>
  <c r="U50" i="9" s="1"/>
  <c r="I23" i="4" s="1"/>
  <c r="U22" i="8"/>
  <c r="I20" i="4" s="1"/>
  <c r="I11" i="4"/>
  <c r="I10" i="4"/>
  <c r="I13" i="4"/>
  <c r="I14" i="4"/>
  <c r="I16" i="4"/>
  <c r="I15" i="4"/>
  <c r="C9" i="4"/>
  <c r="C12" i="4"/>
  <c r="C11" i="4"/>
  <c r="C10" i="4"/>
  <c r="C8" i="4"/>
  <c r="O21" i="9"/>
  <c r="C22" i="4" s="1"/>
  <c r="I9" i="4" l="1"/>
  <c r="I28" i="4" s="1"/>
  <c r="O22" i="8"/>
  <c r="C20" i="4" s="1"/>
  <c r="C15" i="4"/>
  <c r="C14" i="4"/>
  <c r="C16" i="4"/>
  <c r="O22" i="7"/>
  <c r="C13" i="4" l="1"/>
  <c r="C13" i="24"/>
  <c r="L13" i="24" s="1"/>
  <c r="C28" i="4"/>
  <c r="B23" i="4"/>
  <c r="J28" i="4" l="1"/>
  <c r="K28" i="4"/>
  <c r="B10" i="4"/>
  <c r="B9" i="4"/>
  <c r="A18" i="19" l="1"/>
  <c r="B21" i="4" l="1"/>
  <c r="B22" i="4"/>
  <c r="B24" i="4"/>
  <c r="B20" i="4"/>
  <c r="B15" i="4"/>
  <c r="B16" i="4"/>
  <c r="B14" i="4"/>
  <c r="B13" i="4"/>
  <c r="B12" i="4"/>
  <c r="B11" i="4"/>
  <c r="B8" i="4"/>
  <c r="C24" i="4" l="1"/>
  <c r="C21" i="24"/>
  <c r="C25" i="24" l="1"/>
  <c r="L21" i="24"/>
  <c r="L25" i="2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V27" authorId="0" shapeId="0" xr:uid="{4EEF3117-C723-41A7-BA0D-5737ED34F6E6}">
      <text>
        <r>
          <rPr>
            <b/>
            <sz val="9"/>
            <color indexed="81"/>
            <rFont val="Tahoma"/>
            <family val="2"/>
          </rPr>
          <t xml:space="preserve">Lucía Elizabeth 
</t>
        </r>
        <r>
          <rPr>
            <sz val="9"/>
            <color indexed="81"/>
            <rFont val="Tahoma"/>
            <family val="2"/>
          </rPr>
          <t>Se amplia el cronograma hasta diciembre</t>
        </r>
      </text>
    </comment>
    <comment ref="V28" authorId="0" shapeId="0" xr:uid="{EFD8C894-441D-4DC1-92CC-B71FFC447C81}">
      <text>
        <r>
          <rPr>
            <b/>
            <sz val="9"/>
            <color indexed="81"/>
            <rFont val="Tahoma"/>
            <family val="2"/>
          </rPr>
          <t xml:space="preserve">Lucía Elizabeth 
</t>
        </r>
        <r>
          <rPr>
            <sz val="9"/>
            <color indexed="81"/>
            <rFont val="Tahoma"/>
            <family val="2"/>
          </rPr>
          <t>Se amplia el cronograma hasta diciembre</t>
        </r>
      </text>
    </comment>
    <comment ref="V29" authorId="0" shapeId="0" xr:uid="{75A9CCD7-E1A1-4252-A8B2-26AB8A848658}">
      <text>
        <r>
          <rPr>
            <b/>
            <sz val="9"/>
            <color indexed="81"/>
            <rFont val="Tahoma"/>
            <family val="2"/>
          </rPr>
          <t xml:space="preserve">Lucía Elizabeth 
</t>
        </r>
        <r>
          <rPr>
            <sz val="9"/>
            <color indexed="81"/>
            <rFont val="Tahoma"/>
            <family val="2"/>
          </rPr>
          <t>Se amplia el cronograma hasta diciembre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T18" authorId="0" shapeId="0" xr:uid="{83D35D76-D693-4A9D-9852-86B61255BB93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V35" authorId="0" shapeId="0" xr:uid="{A6C6BF5D-CC8D-48E4-8229-FE2CAE05932E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
</t>
        </r>
      </text>
    </comment>
    <comment ref="Q37" authorId="0" shapeId="0" xr:uid="{3ACF67EA-7433-40E2-9FEE-AD03B2121D23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T37" authorId="0" shapeId="0" xr:uid="{C97AC0C9-7C3F-4802-B12E-D16FCD9E792A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Q38" authorId="0" shapeId="0" xr:uid="{E5E657DE-1683-4D57-84C6-CC0E5890611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V38" authorId="0" shapeId="0" xr:uid="{B6E75E27-6AC5-4DCD-A547-1A4B851295AC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Q39" authorId="0" shapeId="0" xr:uid="{D1D9EB67-D39B-44E9-B926-2CD0926FB1F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V39" authorId="0" shapeId="0" xr:uid="{6E304A06-5003-4A0C-A8C4-64EA3316B20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Q40" authorId="0" shapeId="0" xr:uid="{D6D034C8-8DC6-4FAE-8988-944919BF1647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V40" authorId="0" shapeId="0" xr:uid="{DD732A3A-F18E-4DB5-BA15-8BC6F350E15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Q41" authorId="0" shapeId="0" xr:uid="{EF2E4211-2922-4525-BF35-4A38391068E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V41" authorId="0" shapeId="0" xr:uid="{AAC12749-F8EA-43FE-AF14-9AE4445EE06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Q50" authorId="0" shapeId="0" xr:uid="{3F249F6C-5319-4406-862F-718FAC71B66E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cronograma, cambio de nombre de actividad
</t>
        </r>
      </text>
    </comment>
    <comment ref="Q51" authorId="0" shapeId="0" xr:uid="{7D725075-98B0-4E4B-BD4D-5FC58907C6CE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
Cambio de cronograma</t>
        </r>
      </text>
    </comment>
    <comment ref="V51" authorId="0" shapeId="0" xr:uid="{EDB41513-58ED-42D1-979F-3EBF6946C382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52" authorId="0" shapeId="0" xr:uid="{16E4BBF4-DC8D-460C-B24C-1388E44C41E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53" authorId="0" shapeId="0" xr:uid="{70741EB4-2DE2-4D50-9EF0-D863E187FF5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Q54" authorId="0" shapeId="0" xr:uid="{37AFC246-F856-466E-BB25-55E4C09D9C59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
cambio de nombre de actividad</t>
        </r>
      </text>
    </comment>
    <comment ref="V54" authorId="0" shapeId="0" xr:uid="{00335A83-80B0-4A3B-9A7C-FDD1760B2AE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P57" authorId="0" shapeId="0" xr:uid="{E5D9AAD7-3886-4F6B-B979-EA4C293C1694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V57" authorId="0" shapeId="0" xr:uid="{A7891E45-9C95-4A5E-AADF-DAF8251A8BD0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P67" authorId="0" shapeId="0" xr:uid="{20FB3C0C-7E11-4462-B96B-9B30373F7134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
</t>
        </r>
      </text>
    </comment>
    <comment ref="V81" authorId="0" shapeId="0" xr:uid="{248349CD-8B37-4B98-9102-F8D634D13195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N14" authorId="0" shapeId="0" xr:uid="{7CF309F4-247B-4617-87D7-ED30448A02FF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En 8 tva reforma se reduce la meta de 600 a 200 km
</t>
        </r>
      </text>
    </comment>
    <comment ref="V30" authorId="0" shapeId="0" xr:uid="{736F5E13-D79C-45C0-8CD8-34335828568E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31" authorId="0" shapeId="0" xr:uid="{D7B8F75B-59E1-470A-9FC3-FE0A4FC4DF1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32" authorId="0" shapeId="0" xr:uid="{32F90980-6901-477F-8DCC-8ACB26BF4B9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33" authorId="0" shapeId="0" xr:uid="{6F92E145-621C-49DA-A4CF-089761D73593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lucy-lapto</author>
    <author>Lucía Elizabeth Cevallos</author>
  </authors>
  <commentList>
    <comment ref="B11" authorId="0" shapeId="0" xr:uid="{00000000-0006-0000-0400-000001000000}">
      <text>
        <r>
          <rPr>
            <b/>
            <sz val="9"/>
            <rFont val="Times New Roman"/>
            <family val="1"/>
          </rPr>
          <t>lucy-lapto:</t>
        </r>
        <r>
          <rPr>
            <sz val="9"/>
            <rFont val="Times New Roman"/>
            <family val="1"/>
          </rPr>
          <t xml:space="preserve">
Crédito Banco de Desarrollo por: 3’285.000</t>
        </r>
      </text>
    </comment>
    <comment ref="T19" authorId="1" shapeId="0" xr:uid="{A54DD9F9-43CA-4B5C-BF50-D50C2EA8BF2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</t>
        </r>
      </text>
    </comment>
    <comment ref="T20" authorId="1" shapeId="0" xr:uid="{B7E3D86C-8551-4D31-BF5A-F7F7DF9E81A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cronograma</t>
        </r>
      </text>
    </comment>
    <comment ref="V129" authorId="1" shapeId="0" xr:uid="{970502ED-B689-41F4-B871-4181E1ABB6C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actividad. Se extiende el cronograma hasta diciembre</t>
        </r>
      </text>
    </comment>
    <comment ref="W129" authorId="1" shapeId="0" xr:uid="{1C87EC6F-3B6B-4172-AF9A-0E34AC5A806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Cambio de nombre de actividad. Se extiende el cronograma hasta diciembre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K14" authorId="0" shapeId="0" xr:uid="{C1CB2980-90FB-4855-AD56-5D372A9D61CD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cambia metas en segunda reforma</t>
        </r>
      </text>
    </comment>
    <comment ref="K15" authorId="0" shapeId="0" xr:uid="{A974FC2B-2639-4078-B8FC-A71B09843D04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cambia metas en segunda reforma</t>
        </r>
      </text>
    </comment>
    <comment ref="V23" authorId="0" shapeId="0" xr:uid="{68A622AF-6DA3-4531-A3A0-0E2A4A497B6A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24" authorId="0" shapeId="0" xr:uid="{E7491300-244B-4C3D-9C00-A5F46814337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25" authorId="0" shapeId="0" xr:uid="{7D685B08-5175-46E6-BDEC-C0C1BBDF7BD6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26" authorId="0" shapeId="0" xr:uid="{B2910196-FC31-4DD0-9195-EA342EE1C654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V29" authorId="0" shapeId="0" xr:uid="{9FEEAB76-EDDD-49C7-802C-C5958B51C181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30" authorId="0" shapeId="0" xr:uid="{AFB674A3-51D3-40E7-B444-4B36AA95B548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Lucía Elizabeth Cevallos</author>
  </authors>
  <commentList>
    <comment ref="V19" authorId="0" shapeId="0" xr:uid="{C315C83D-700B-45A4-A7B3-DB994CFF14F2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  <comment ref="V20" authorId="0" shapeId="0" xr:uid="{9AB9F580-9ADF-4A79-BF63-28DE07AD0A9B}">
      <text>
        <r>
          <rPr>
            <b/>
            <sz val="9"/>
            <color indexed="81"/>
            <rFont val="Tahoma"/>
            <family val="2"/>
          </rPr>
          <t>Lucía Elizabeth Cevallos:</t>
        </r>
        <r>
          <rPr>
            <sz val="9"/>
            <color indexed="81"/>
            <rFont val="Tahoma"/>
            <family val="2"/>
          </rPr>
          <t xml:space="preserve">
Se amplia el cronograma hasta diciembre</t>
        </r>
      </text>
    </comment>
  </commentList>
</comments>
</file>

<file path=xl/sharedStrings.xml><?xml version="1.0" encoding="utf-8"?>
<sst xmlns="http://schemas.openxmlformats.org/spreadsheetml/2006/main" count="1620" uniqueCount="414">
  <si>
    <t xml:space="preserve">Dirección / Unidad: </t>
  </si>
  <si>
    <t>Gestión de Obras Públicas</t>
  </si>
  <si>
    <t>Periodo de ejecución:</t>
  </si>
  <si>
    <t>Objetivos de Desarrollo Sostenible</t>
  </si>
  <si>
    <t xml:space="preserve"> Construir infraestructuras resilientes, promover la industrialización inclusiva y sostenible, y fomentar la industrialización.</t>
  </si>
  <si>
    <t>Objetivos Nacionales:</t>
  </si>
  <si>
    <t>Objetivos Provinciales:</t>
  </si>
  <si>
    <t>Impulsar la inversión en infraestructura de equipamiento, conectividad y telecomunicaciones a nivel rural de la provincia que permitan consolidar un territorio inclusivo, resiliente y seguro.</t>
  </si>
  <si>
    <t>Objetivos en GPR</t>
  </si>
  <si>
    <t xml:space="preserve">Incrementar la calidad y la cobertura de la red vial           </t>
  </si>
  <si>
    <t>Proyecto</t>
  </si>
  <si>
    <t>Gestión de los libres aprovechamientos del GAD Provincial</t>
  </si>
  <si>
    <t>Propósito / Objetivo</t>
  </si>
  <si>
    <t>Mejorar la conectividad, movilidad y el   acceso a las comunidades rurales, a través del mantenimiento vial en lastre, para la comercialización de los  productos  de la zona rural de la Provincia</t>
  </si>
  <si>
    <t>Resultado 1 / Componente 1</t>
  </si>
  <si>
    <t>Indicadores de Gestión
Institucional</t>
  </si>
  <si>
    <t>Método de Cálculo</t>
  </si>
  <si>
    <t>Meta trimestral</t>
  </si>
  <si>
    <t>Material explotado en los libres aprovechamientos</t>
  </si>
  <si>
    <t>m3 de material explotado de los libres aprovechamientos</t>
  </si>
  <si>
    <t>Sumatoria del volumen de material explotado en los libres aprovechamientos</t>
  </si>
  <si>
    <t>Actividades</t>
  </si>
  <si>
    <t>Cronograma</t>
  </si>
  <si>
    <t>Valor Asignado</t>
  </si>
  <si>
    <t>Partida Presupuestaria</t>
  </si>
  <si>
    <t>E</t>
  </si>
  <si>
    <t>F</t>
  </si>
  <si>
    <t>M</t>
  </si>
  <si>
    <t>A</t>
  </si>
  <si>
    <t>J</t>
  </si>
  <si>
    <t>S</t>
  </si>
  <si>
    <t>O</t>
  </si>
  <si>
    <t>N</t>
  </si>
  <si>
    <t>D</t>
  </si>
  <si>
    <t>Código</t>
  </si>
  <si>
    <t>Denominación</t>
  </si>
  <si>
    <t>Elaboración de cronograma de intervención por áreas mineras en la provincia</t>
  </si>
  <si>
    <t>Minado y clasificación de materiales con maquinaria del GAD Provincial</t>
  </si>
  <si>
    <t>-</t>
  </si>
  <si>
    <t>Cargada de material con maquinaria del GAD Provincial</t>
  </si>
  <si>
    <t>Supervisión de la explotación de los libres aprovechamientos del GAD Provincial</t>
  </si>
  <si>
    <t>42.73.06.02</t>
  </si>
  <si>
    <t>Servicios de Auditoría</t>
  </si>
  <si>
    <t>Total Proyecto</t>
  </si>
  <si>
    <t xml:space="preserve">Enero -Diciembre </t>
  </si>
  <si>
    <t>Fomentar la productividad y competitividad en los sectores agrícola, industrial, acuícola y pesquero, bajo el enfoque de la economía circular.</t>
  </si>
  <si>
    <t>Generar nuevas oportunidades y bienestar para las zonas rurales con énfasis en pueblos y nacionalidades.</t>
  </si>
  <si>
    <t>Construcción de estructuras menores  / Presupuesto participativo en la provincia de Santo Domingo de los Tsáchilas</t>
  </si>
  <si>
    <t>Mejorar el soporte vial rural existente en la provincia</t>
  </si>
  <si>
    <t>Construcción de estructuras menores</t>
  </si>
  <si>
    <t>Sumatoria de estructuras menores construidas</t>
  </si>
  <si>
    <t xml:space="preserve">Elaboración de TDRs para la contratación de la construcción de estructuras menores </t>
  </si>
  <si>
    <t>42.71.05.09</t>
  </si>
  <si>
    <t>Horas extraordinarias y suplementarias</t>
  </si>
  <si>
    <t>42.73.08.11</t>
  </si>
  <si>
    <t>Insumos, bienes, materiales y suministros para la construcción, eléctricos, plomería….</t>
  </si>
  <si>
    <t>42.77.02.01</t>
  </si>
  <si>
    <t>Seguros</t>
  </si>
  <si>
    <t>42.73.08.13</t>
  </si>
  <si>
    <t>Repuestos y accesorios</t>
  </si>
  <si>
    <t>42.73.08.03</t>
  </si>
  <si>
    <t>42.73.04.05</t>
  </si>
  <si>
    <t>Vehículos (Mantenimiento)</t>
  </si>
  <si>
    <t>42.73.05.04</t>
  </si>
  <si>
    <t>42.84.01.04</t>
  </si>
  <si>
    <t>Maquinarias y Equipos (larga duración)</t>
  </si>
  <si>
    <t>42.71.05.10</t>
  </si>
  <si>
    <t>Servicios personales por contrato</t>
  </si>
  <si>
    <t>42.71.02.03</t>
  </si>
  <si>
    <t>Décimo tercer sueldo</t>
  </si>
  <si>
    <t>42.71.02.04</t>
  </si>
  <si>
    <t>Décimo cuarto sueldo</t>
  </si>
  <si>
    <t>42.71.06.01</t>
  </si>
  <si>
    <t>Aporte Patronal</t>
  </si>
  <si>
    <t>42.71.06.02</t>
  </si>
  <si>
    <t>Fondos de reserva</t>
  </si>
  <si>
    <t>42.71.07.07</t>
  </si>
  <si>
    <t xml:space="preserve">TOTAL </t>
  </si>
  <si>
    <t>Mantenimiento Vías con material de afirmado (Bacheo con lastre)</t>
  </si>
  <si>
    <t xml:space="preserve">Mejorar la vialidad rural de la provincia </t>
  </si>
  <si>
    <t>Indicador de gestión
institucional</t>
  </si>
  <si>
    <t>Método de cálculo</t>
  </si>
  <si>
    <t xml:space="preserve">Mantenimiento de vías en lastre </t>
  </si>
  <si>
    <t xml:space="preserve"> Km de vías lastradas mantenidas</t>
  </si>
  <si>
    <t>Sumatoria de km vías lastradas mantenidas</t>
  </si>
  <si>
    <t xml:space="preserve">Código </t>
  </si>
  <si>
    <t>Elaboración de cronograma de intervención por sectores de la provincia para el mantenimiento vial</t>
  </si>
  <si>
    <t>Ejecución de mantenimiento a la red vial provincial de conformidad al cronograma de intervención</t>
  </si>
  <si>
    <t>Transporte de material con maquinaria del GAD Provincial</t>
  </si>
  <si>
    <t>Regada y compactación del material maquinaria del GAD Provincial</t>
  </si>
  <si>
    <t>Supervisión de ejecución de trabajos de mantenimiento vial</t>
  </si>
  <si>
    <t>Pago de horas extras al personal de vialidad</t>
  </si>
  <si>
    <t>Contratación de personal para proyecto</t>
  </si>
  <si>
    <t>42.75.01.05</t>
  </si>
  <si>
    <t>Transporte y vías</t>
  </si>
  <si>
    <t>Mantenimiento de vías en asfalto y doble tratamiento</t>
  </si>
  <si>
    <t>Bacheo de vías en asfalto y doble tratamiento</t>
  </si>
  <si>
    <t>m3 de hormigón asfáltico colocado en vía</t>
  </si>
  <si>
    <t>Sumatoria de m3 de hormigón asfáltico colocado en vías asfaltadas y con doble tratamiento</t>
  </si>
  <si>
    <t>Identificación de sitios para aplicar mantenimiento con mezcla asfáltica</t>
  </si>
  <si>
    <t>Supervisión y monitoreo  del mantenimiento en vías con asfalto y doble tratamiento</t>
  </si>
  <si>
    <t>TOTAL</t>
  </si>
  <si>
    <t>TOTAL DEL PROYECTO</t>
  </si>
  <si>
    <t>Objetivos en GPR:</t>
  </si>
  <si>
    <t>Proyecto:</t>
  </si>
  <si>
    <t>Propósito / Objetivo:</t>
  </si>
  <si>
    <t>Indicador de gestión</t>
  </si>
  <si>
    <t>Obras públicas de transporte y vías</t>
  </si>
  <si>
    <t>Rectificación y mejoramiento del camino San Jacinto del Búa - 10 de agosto - Plan Piloto</t>
  </si>
  <si>
    <t>(Porcentaje de avance ejecutado /  porcentaje de avance programado)/100</t>
  </si>
  <si>
    <t>Número de Km de vías  con rectificación y mejoramiento</t>
  </si>
  <si>
    <t>Sumatoria de Km de vías  con rehabilitación y mejoramiento</t>
  </si>
  <si>
    <t>42.73.06.04</t>
  </si>
  <si>
    <t>Fiscalización e inspecciones técnicas</t>
  </si>
  <si>
    <t>Seguimiento y supervisión de la obra</t>
  </si>
  <si>
    <t>Porcentaje de avance de ejecución de obra</t>
  </si>
  <si>
    <t>(Porcentaje de avance realizado / porcentaje de avance planificado) x 100</t>
  </si>
  <si>
    <t>Rehabilitación y Mejoramiento de la vía Las Delicias - Copalito - Puerto Limón, con una longitud de 8,71 km Cantón Santo Domingo</t>
  </si>
  <si>
    <t>Supervisión de ejecución de obra</t>
  </si>
  <si>
    <t>Construir infraestructuras resilientes, promover la industrialización inclusiva y sostenible, y fomentar la industrialización.</t>
  </si>
  <si>
    <t>Construcción del puente biprovincial  sobre el río San Pablo, ubicado entre los límites provinciales de Santo Domingo de los Tsáchilas y Cotopaxi</t>
  </si>
  <si>
    <t>Adquisición de equipo caminero para el GAD Provincial de Santo Domingo de los Tsáchilas</t>
  </si>
  <si>
    <t>Adquisición de equipo caminero para el GAD Provincial de Santo Domingo, provincia Santo Domingo de los Tsáchilas</t>
  </si>
  <si>
    <t>42.84.01.05</t>
  </si>
  <si>
    <t>Vehículos (Larga duración)</t>
  </si>
  <si>
    <t>Enero - Diciembre</t>
  </si>
  <si>
    <t xml:space="preserve">Dragado y limpieza de ríos para prevención de inundaciones en la provincia </t>
  </si>
  <si>
    <t xml:space="preserve">Prevenir inundaciones por desborde de ríos </t>
  </si>
  <si>
    <t>Dragado y limpieza de ríos</t>
  </si>
  <si>
    <t>Volumen de material azolvado desalojado</t>
  </si>
  <si>
    <t>Sumatoria de volumen de material azolvado desalojado</t>
  </si>
  <si>
    <t>Número de intervenciones con dragado para prevención de inundaciones por desbordamiento de ríos</t>
  </si>
  <si>
    <t>Sumatoria de intervenciones con dragado para prevención de inundaciones por desbordamiento de ríos</t>
  </si>
  <si>
    <t xml:space="preserve">Inspecciones técnicas, para la actualización del proyecto macro de dragado </t>
  </si>
  <si>
    <t xml:space="preserve">Elaboración de cronograma para la intervención en las zonas de dragado </t>
  </si>
  <si>
    <t xml:space="preserve">Ejecución de trabajos de dragado, limpieza y control de inundaciones </t>
  </si>
  <si>
    <t xml:space="preserve">Supervisión de los trabajos realizados </t>
  </si>
  <si>
    <t>"Construcción del puente de hormigón armado sobre el estero Damas Grande en el Sector San Miguel del Toachi"</t>
  </si>
  <si>
    <t>Contratación de la "Construcción de puente  de hormigón armado sobre el estero Damas Grande en el Sector San Miguel del Toachi".</t>
  </si>
  <si>
    <t>Obras Públicas</t>
  </si>
  <si>
    <t>Nº</t>
  </si>
  <si>
    <t>PROYECTO</t>
  </si>
  <si>
    <t>Valor a contratar</t>
  </si>
  <si>
    <t>Otros Valores</t>
  </si>
  <si>
    <t xml:space="preserve">Elaboración de términos de referencia </t>
  </si>
  <si>
    <t>Programación de meta trimestral</t>
  </si>
  <si>
    <t xml:space="preserve">Método de cálculo </t>
  </si>
  <si>
    <t>Fomentar el cumplimiento de los derechos de interculturalidad, igualdad de género y la inclusión social de los grupos de atención prioritaria y sus familias</t>
  </si>
  <si>
    <t>Impulsar la productividad y competitividad para el crecimiento económico sustentable de manera redistributiva y solidaria</t>
  </si>
  <si>
    <t>Lubricantes</t>
  </si>
  <si>
    <t>Construcción de estructuras menores para sectores rurales por contingencia climática</t>
  </si>
  <si>
    <t>Número de estructuras menores construidas por contingencia climática</t>
  </si>
  <si>
    <t xml:space="preserve">Contratación del servicio de mantenimiento de vías en asfalto y doble tratamiento de la red vial rural </t>
  </si>
  <si>
    <t>Porcentaje de avance en la construcción de puente de hormigón armado sobre el estero Damas Grande en el Sector San Miguel del Toachi"</t>
  </si>
  <si>
    <t>Adquisición de maquinaria para mantenimiento de vías del sector rural de la provincia</t>
  </si>
  <si>
    <t>Adquisición de maquinaria</t>
  </si>
  <si>
    <t>Número de maquinarias adquiridos</t>
  </si>
  <si>
    <t>Sumatoria de maquinarias adquiridas</t>
  </si>
  <si>
    <t>VALOR ASIGNADO</t>
  </si>
  <si>
    <t>Pago de Construcción del puente sobre el Río San Pablo en la Parroquia Palo Quemado límite Santo Domingo. FF COOTAD</t>
  </si>
  <si>
    <t>Pago de fiscalización de la obra Construcción del puente sobre el Río San Pablo en la Parroquia Palo Quemado límite Santo Domingo. FF COOTAD</t>
  </si>
  <si>
    <t xml:space="preserve">PLAN  OPERATIVO ANUAL 2.024   </t>
  </si>
  <si>
    <t xml:space="preserve">PLAN  OPERATIVO ANUAL 2.024 </t>
  </si>
  <si>
    <t xml:space="preserve">PLAN  OPERATIVO ANUAL 2.024    </t>
  </si>
  <si>
    <t xml:space="preserve">PLAN  OPERATIVO ANUAL 2.024       </t>
  </si>
  <si>
    <t>Adquisición de materiales para la construcción estructuras menores presentadas por emergencia</t>
  </si>
  <si>
    <t>Contratación de Rehabilitación y Mejoramiento de la vía Las Delicias - Copalito - Puerto Limón, con una longitud de 8,71 km Cantón Santo Domingo</t>
  </si>
  <si>
    <t>Contratación de Fiscalización de la obra Rehabilitación y Mejoramiento de la vía Las Delicias - Copalito - Puerto Limón, con una longitud de 8,71 km Cantón Santo Domingo</t>
  </si>
  <si>
    <t>Porcentaje de pago de planillas pendientes</t>
  </si>
  <si>
    <t>Pago adquisición de dos tracto camión + cama baja 3 ejes</t>
  </si>
  <si>
    <t>Porcentaje de pago pendiente</t>
  </si>
  <si>
    <t>(Porcentaje de pago ejecutado /  porcentaje de pago programado)/100</t>
  </si>
  <si>
    <t>Sumatoria de kilómetros mejorados y rehabilitados</t>
  </si>
  <si>
    <t>RESUMEN POA 2.024  DE LA DIRECCIÓN DE  GESTIÓN DE OBRAS PÚBLICAS</t>
  </si>
  <si>
    <t>Resultado 1 / 
Componente 1</t>
  </si>
  <si>
    <t>Resultado 1 
/ Componente 1</t>
  </si>
  <si>
    <t>Contratación de la "Fiscalización del puente  de hormigón armado sobre el estero Damas Grande en el Sector San Miguel del Toachi".</t>
  </si>
  <si>
    <t xml:space="preserve">Sumatoria de estructuras menores construidas por contingencia climática </t>
  </si>
  <si>
    <t>Enero- Diciembre</t>
  </si>
  <si>
    <t xml:space="preserve">Impulsar las prácticas sostenibles y sustentables de producción y consumo local, así como el impulso del sistema económico y provincial </t>
  </si>
  <si>
    <t>Incrementar el desarrollo económico productivo sustentable en el territorio</t>
  </si>
  <si>
    <t>Elaboración de estudios y diseños viales y de proyectos de infraestructura vial, estratégicos y APP</t>
  </si>
  <si>
    <t>Elaborar de estudios y diseños viales y de proyectos de infraestructura vial, estratégicos y APP para el desarrollo provincial</t>
  </si>
  <si>
    <t>Estudios y diseños de proyectos  diseños viales y de proyectos de infraestructura vial, estratégicos y APP</t>
  </si>
  <si>
    <t>Número de estudios realizados</t>
  </si>
  <si>
    <t>Sumatoria  de estudios realizados</t>
  </si>
  <si>
    <t>Aporte patronal</t>
  </si>
  <si>
    <t>42.73.08.02</t>
  </si>
  <si>
    <t>Pago por el servicio de mantenimiento de equipos informáticos SIE-GADPSDT-29-2022</t>
  </si>
  <si>
    <t>42.73.07.04</t>
  </si>
  <si>
    <t>Contratación del servicio de topógrafo con estación total</t>
  </si>
  <si>
    <t>42.73.06.06</t>
  </si>
  <si>
    <t>I Reforma</t>
  </si>
  <si>
    <t>II Reforma</t>
  </si>
  <si>
    <t>Total</t>
  </si>
  <si>
    <t>I REFORMA</t>
  </si>
  <si>
    <t>II REFORMA</t>
  </si>
  <si>
    <t>Pago de adquisición de materiales para construcción de estructuras menores 2022</t>
  </si>
  <si>
    <t>Adquisición de materiales para la construcción estructuras menores presentadas por emergencias 2023</t>
  </si>
  <si>
    <t>Pago de camioneta adquirida en el 2023</t>
  </si>
  <si>
    <t>Rehabilitación de vías rurales de la provincia financiado con FINGAD I-II-III con enfoque al cambio climático.</t>
  </si>
  <si>
    <t>Rehabilitación de vías rurales de la provincia financiado con FINGAD I-II-III</t>
  </si>
  <si>
    <t>Número de proyectos presentados</t>
  </si>
  <si>
    <t>Sumatoria de proyectos presentados</t>
  </si>
  <si>
    <t>Contratación de Rehabilitación de vías rurales de la provincia financiado con FINGAD I-II-III</t>
  </si>
  <si>
    <t xml:space="preserve">Adquisición de ropa de trabajo </t>
  </si>
  <si>
    <t>III Reforma</t>
  </si>
  <si>
    <t>III REFORMA</t>
  </si>
  <si>
    <t>IV Reforma</t>
  </si>
  <si>
    <t>V  Reforma</t>
  </si>
  <si>
    <t>V Reforma</t>
  </si>
  <si>
    <t>IV REFORMA</t>
  </si>
  <si>
    <t>V  REFORMA</t>
  </si>
  <si>
    <t>Transferencia para dotación de  combustible para las volquetas adquiridas dentro del proyecto "Construcción de estructuras menores  / Presupuesto participativo en la provincia de Santo Domingo de los Tsáchilas"</t>
  </si>
  <si>
    <t xml:space="preserve">Construcción de estructuras metálicas / Presupuesto participativo en la provincia de Santo Domingo de los Tsáchilas </t>
  </si>
  <si>
    <t>Construcción de estructuras metálicas</t>
  </si>
  <si>
    <t>Número de estructuras metálicas construidas</t>
  </si>
  <si>
    <t>Sumatoria de estructuras metálicas</t>
  </si>
  <si>
    <t>Elaboración de diseño de puentes</t>
  </si>
  <si>
    <t xml:space="preserve">Seguimiento y supervisión de la construcción de puentes metálicos priorizados con presupuesto participativo </t>
  </si>
  <si>
    <t xml:space="preserve">Adquisición de planchas metálicas para construcción de puentes metálicos priorizados con presupuesto participativo </t>
  </si>
  <si>
    <t xml:space="preserve">Contratación del servicio de soldadura para la construcción de puentes metálicos priorizados con presupuesto participativo </t>
  </si>
  <si>
    <t>42.73.06.07</t>
  </si>
  <si>
    <t>Servicios técnicos especializados</t>
  </si>
  <si>
    <t xml:space="preserve">Contratación de mantenimiento por vigencia tecnológica de camioneta 4x4 doble cabina </t>
  </si>
  <si>
    <t>Rehabilitación y Mejoramiento de la vía Las Delicias - Copalito - Puerto Limón, con una longitud de 8,71 km Cantón Santo Domingo de la provincia Santo Domingo de los Tsáchilas</t>
  </si>
  <si>
    <t xml:space="preserve">Rehabilitación y mejoramiento a nivel de carpeta de hormigón asfáltico y ciclovía de la carretera Río Verde - San Gabriel del Baba - Julio Moreno- sector La Pirámide de 14.99 km de longuitud </t>
  </si>
  <si>
    <t xml:space="preserve">Adquisición de material eléctrico </t>
  </si>
  <si>
    <t xml:space="preserve">Porcentaje de adquisición de material </t>
  </si>
  <si>
    <t>Cantidad de material eléctrico adquirido/Cantidad de material eléctrico planificado</t>
  </si>
  <si>
    <t>Adquisición de conductor de cobre tipo TTU 6 AWG (7 hilos)</t>
  </si>
  <si>
    <t>42.73.04.17</t>
  </si>
  <si>
    <t>Obras de Infraestructura</t>
  </si>
  <si>
    <t>42.73.05.05</t>
  </si>
  <si>
    <t>Vehículos (Arrendamiento)</t>
  </si>
  <si>
    <t>42.78.01.04</t>
  </si>
  <si>
    <t>A Gobiernos Autónomos Descentralizados</t>
  </si>
  <si>
    <t>PLAN  OPERATIVO ANUAL 2.025</t>
  </si>
  <si>
    <t>Enero -Diciembre</t>
  </si>
  <si>
    <t>Impulsar la conectividad como fuente de desarrollo y crecimiento económico y sostenible</t>
  </si>
  <si>
    <t>Incrementar la calidad y la cobertura de la red vial</t>
  </si>
  <si>
    <t>Elaboración de informes de producción de las áreas mineras del GADPSDT primer semestre 2.025</t>
  </si>
  <si>
    <t>Elaboración de informes de producción de las áreas mineras del GADPSDT segundo semestre 2.025</t>
  </si>
  <si>
    <t>Pago de la contratación de auditorías mineras a los libres aprovechamientos, segundo semestre 2.024</t>
  </si>
  <si>
    <t>Contratación de auditorías mineras a los libres aprovechamientos, primer semestre 2.025</t>
  </si>
  <si>
    <t>Contratación de auditorías mineras a los libres aprovechamientos, segundo semestre 2.025</t>
  </si>
  <si>
    <t>Número de estructuras menores construidas (puentes y alcantarillas)</t>
  </si>
  <si>
    <t>42.71.01.06</t>
  </si>
  <si>
    <t>Salarios Unificadas</t>
  </si>
  <si>
    <t>42.71.03.04</t>
  </si>
  <si>
    <t>42.71.03.06</t>
  </si>
  <si>
    <t>42.71.04.01</t>
  </si>
  <si>
    <t>42.71.04.08</t>
  </si>
  <si>
    <t>Subsidio de antigüedad</t>
  </si>
  <si>
    <t>Adquisición de materiales para la construcción estructuras menores 2024</t>
  </si>
  <si>
    <t>Adquisición de materiales para la construcción estructuras menores 2025</t>
  </si>
  <si>
    <t>Adquisición de un camioncito doble cabina para transporte de materiales para obras de cogestión</t>
  </si>
  <si>
    <t>Contratación de mantenimiento por vigencia tecnológica de camioncito doble cabina</t>
  </si>
  <si>
    <t>Contratación de seguro para camioncito doble cabina</t>
  </si>
  <si>
    <t>Pago de alquiler de maquinaria para la construcción de  las obras de cogestión presupuesto participativo  2024</t>
  </si>
  <si>
    <t>Pago de adquisición de un tanquero de combustible, (incluye el tanque y los accesorios para la distribución)</t>
  </si>
  <si>
    <t xml:space="preserve">ODS8. Promover el crecimiento económico continuado, inclusivo y sostenible, el empleo pleno y productivo y el trabajo decente para todos.           </t>
  </si>
  <si>
    <t>Impulsar la conectividad como fuente de desarrollo y crecimiento económico y sostenible.</t>
  </si>
  <si>
    <t>Contratación de personal para el proyecto</t>
  </si>
  <si>
    <t>42.73.02.26</t>
  </si>
  <si>
    <t>Pago de viáticos y subsistencia al interior</t>
  </si>
  <si>
    <t>42.73.03.03</t>
  </si>
  <si>
    <t>Viáticos y subsistencias en el interior</t>
  </si>
  <si>
    <t>Pago de contratación de mantenimiento por vigencia tecnológica de tanquero de combustible</t>
  </si>
  <si>
    <t>Pago de contratación de seguro para tanquero de combustible</t>
  </si>
  <si>
    <t>"Construcción de puentes con fondos de la Embajada de Japón"</t>
  </si>
  <si>
    <t>Contratación de la "Construcción de puentes con fondos de la Embajada de Japón".</t>
  </si>
  <si>
    <t>Contratación de la "Fiscalización de puentes con fondos de la Embajada de Japón".</t>
  </si>
  <si>
    <t xml:space="preserve">PLAN  OPERATIVO ANUAL 2.025   </t>
  </si>
  <si>
    <t>Impulsar la conectividad como fuente de desarrrollo y crecimiento económico y sostenible</t>
  </si>
  <si>
    <t>Contratación de servicio de laboratorio para realizar exámenes ocupacionales de preempleo, periódicos y retiro al personal de proyectos bajo régimen de la LOSEP del GADPSDT</t>
  </si>
  <si>
    <t xml:space="preserve">Porcentaje de pago de maquinaria </t>
  </si>
  <si>
    <t>Pago adquisición de maquinaria</t>
  </si>
  <si>
    <t>RESUMEN POA 2.025  DE LA DIRECCIÓN DE  GESTIÓN DE OBRAS PÚBLICAS</t>
  </si>
  <si>
    <t>Rehabilitación y Mejoramiento del la carretera Provincias Unidas - Comuna el Poste - La Y, 7,46 km de longitud</t>
  </si>
  <si>
    <t>Rehabilitación y mejoramiento de la vía Flor del Valle - Tarabita, mediante aplicación de tecnología de mezclas asfálticas modificadas, utilizando material reciclado con enfoque al cambio climático.</t>
  </si>
  <si>
    <t>Pago de rehabilitación y Mejoramiento del la carretera Provincias Unidas - Comuna el Poste - La Y, 7,46 km de longitud</t>
  </si>
  <si>
    <t>Pago de fiscalización de la obra Rehabilitación y Mejoramiento del la carretera Provincias Unidas - Comuna el Poste - La Y, 7,46 km de longitud</t>
  </si>
  <si>
    <t>Número de kilómetros mejorados u rehabilitados</t>
  </si>
  <si>
    <t>(Porcentaje de pago realizado / porcentaje de pago  planificado) x 100</t>
  </si>
  <si>
    <t>Contratación de técnicos para el proyecto</t>
  </si>
  <si>
    <t>Repuestos y Accesorios</t>
  </si>
  <si>
    <t>Pago de Contratación de mantenimiento por vigencia tecnológica de dos camionetas 4x4 doble cabina</t>
  </si>
  <si>
    <t>Pago Contratación del servicio de mantenimiento por vigencia tecnológica Adquisición de Volquetes priorizadas por la comunidad en presupuesto participativo 2024</t>
  </si>
  <si>
    <t>Rehabilitación y Mejoramiento de la vía Flor del Valle - Tarabita, mediante aplicación de tecnología de mezclas asfálticas modificadas, utilizando material reciclado con enfoque al cambio climático.</t>
  </si>
  <si>
    <t>Pago de la contratación de la Rehabilitación y Mejoramiento de la vía Flor del Valle - Tarabita, mediante aplicación de tecnología de mezclas asfálticas modificadas, utilizando material reciclado con enfoque al cambio climático.</t>
  </si>
  <si>
    <t>Pago de la contratación de la Fiscalización de la Rehabilitación y Mejoramiento de la vía Flor del Valle - Tarabita, mediante aplicación de tecnología de mezclas asfálticas modificadas, utilizando material reciclado con enfoque al cambio climático.</t>
  </si>
  <si>
    <t xml:space="preserve">Porcentaje de pago de planillas pendientes </t>
  </si>
  <si>
    <t>Pago de horas extras al personal del proyecto (Código de Trabajo y LOSEP)</t>
  </si>
  <si>
    <t>Contratación de seguro para camionetas</t>
  </si>
  <si>
    <t>Pago de Personal para la construcción de estructuras menores -  Código de Trabajo</t>
  </si>
  <si>
    <t>Construcción de puentes con fondos de la Embajada de Japón</t>
  </si>
  <si>
    <t>Adquisición de computadoras portátiles para personal del proyecto</t>
  </si>
  <si>
    <t>42.84.01.07</t>
  </si>
  <si>
    <t>Equipos sistemas, y paquetes informáticos.</t>
  </si>
  <si>
    <t xml:space="preserve">Contratación de servicios para ensayos </t>
  </si>
  <si>
    <t>42.73.06.09</t>
  </si>
  <si>
    <t>Investigaciones profesionales y análisis de laboratorio</t>
  </si>
  <si>
    <t>Adquisición de materiales de oficina</t>
  </si>
  <si>
    <t>Materiales de oficina</t>
  </si>
  <si>
    <t>Servicios médicos, hospitalarios y complementarios</t>
  </si>
  <si>
    <t>Adquisición de materiales de oficina para personal del proyecto</t>
  </si>
  <si>
    <t xml:space="preserve">Rehabilitación y mejoramiento a nivel de carpeta de hormigón asfáltico y ciclovía de la carretera Río Verde - San Gabriel del Baba - Julio Moreno- sector La Pirámide de 14.99 km de longitud </t>
  </si>
  <si>
    <t>Impulsar la conectividad como fuente de desarrrollo y crecimiento economico y sostenible</t>
  </si>
  <si>
    <t>Porcentaje de avance en la construcción de puente con fondos de la Embajada de Japón</t>
  </si>
  <si>
    <t xml:space="preserve">I Reforma </t>
  </si>
  <si>
    <t xml:space="preserve">Total </t>
  </si>
  <si>
    <t xml:space="preserve">Proyecto </t>
  </si>
  <si>
    <t xml:space="preserve">Valor Asignado </t>
  </si>
  <si>
    <t xml:space="preserve">Contratación del servicio de mantenimiento por vigencia tecnológica Adquisición de Volquetes priorizadas por la comunidad en presupuesto participativo 2024 </t>
  </si>
  <si>
    <t xml:space="preserve">Alquiler de volquetas para stockear material en la parroquia La Villegas y la Zona 2 ( Nuevo Israel y Las Delicias </t>
  </si>
  <si>
    <t>Alquiler de maquinaria para la construcción de  las obras de cogestión presupuesto participativo  2025</t>
  </si>
  <si>
    <t xml:space="preserve">Contratación de mantenimiento por vigencia tecnológicade dos camionetas 4x4 doble cabina adquiridas en el año 2024 </t>
  </si>
  <si>
    <t>Contratato complementario Rehabilitación y Mejoramiento de la vía Flor del Valle - Tarabita, mediante aplicación de tecnología de mezclas asfálticas modificadas, utilizando material reciclado con enfoque al cambio climático.</t>
  </si>
  <si>
    <t>Contrato complementario de la Fiscalización de la Rehabilitación y Mejoramiento de la vía Flor del Valle - Tarabita, mediante aplicación de tecnología de mezclas asfálticas modificadas, utilizando material reciclado con enfoque al cambio climático.</t>
  </si>
  <si>
    <t xml:space="preserve">Vehículos </t>
  </si>
  <si>
    <t>Insumos, materiales y suministros para construcción, electricidad, plomería, carpintería, señalización vial, navegación, contra incendios y placas</t>
  </si>
  <si>
    <t xml:space="preserve">II Reforma </t>
  </si>
  <si>
    <t>Adquisición de una camioneta 4x4 doble cabina</t>
  </si>
  <si>
    <t>Contratación de mantenimiento por vigencia tecnológica de una camioneta 4x4 doble cabina</t>
  </si>
  <si>
    <t>Contratación de seguro para camioneta</t>
  </si>
  <si>
    <t xml:space="preserve">Adquisición de block para guías de remisión para el despacho del material pétreo de las minas del GAD Provincial </t>
  </si>
  <si>
    <t>Actividades varias</t>
  </si>
  <si>
    <t>Vehículos</t>
  </si>
  <si>
    <t>Vehículos (servicio para mantenimiento y reparación)</t>
  </si>
  <si>
    <t>42.73.08.07</t>
  </si>
  <si>
    <t>Materiales de impresión, fotografía, reproducción y publicaciones.</t>
  </si>
  <si>
    <t>Inspecciones de campo para la elaboración de las fichas técnicas del proyecto</t>
  </si>
  <si>
    <t xml:space="preserve">Elaboración de fichas técnicas para la elaboración del proyecto  </t>
  </si>
  <si>
    <t>Elaboración y formulación del proyecto según formato SENPLADES.</t>
  </si>
  <si>
    <t>Elaboración de los planos estructurales de las obras que forman parte del proyecto</t>
  </si>
  <si>
    <t>Ejecución y supervisión de las obras de cogestión - presupuesto participativo</t>
  </si>
  <si>
    <t>Fiscalización de las obras de cogestión presupuesto participativo</t>
  </si>
  <si>
    <t>Adquisición de 4 camionetas 4x4 doble cabina</t>
  </si>
  <si>
    <t>Contratación de mantenimiento por vigencia tecnológica de 4 camionetas 4x4 doble cabina</t>
  </si>
  <si>
    <t>Contratación de seguro para 4 camionetas</t>
  </si>
  <si>
    <t>Capacitación del personal de obras publicas, del uso de la maquinaria pesada</t>
  </si>
  <si>
    <t>Adquisición de dos concreteras de un saco</t>
  </si>
  <si>
    <t>Adquisición de cinco computadoras</t>
  </si>
  <si>
    <t>Alquiler de volquetas para transportar material pétreo a las comunidades para las obras de cogestión</t>
  </si>
  <si>
    <t>42.73.06.12</t>
  </si>
  <si>
    <t>Capacitación a servidores públicos</t>
  </si>
  <si>
    <t>Maquinarias y equipos</t>
  </si>
  <si>
    <t>Equipos, sistemas y paquetes informáticos</t>
  </si>
  <si>
    <t>Adquisición de tres camionetas 4x4 doble cabina</t>
  </si>
  <si>
    <t>Contratación de mantenimiento por vigencia tecnológica de tres camionetas 4x4 doble cabina</t>
  </si>
  <si>
    <t>Pago de peajes y otros.</t>
  </si>
  <si>
    <t>42.77.01.02</t>
  </si>
  <si>
    <t>Tasas generales, impuestos, contribuciones, permisos, licencias y patentes</t>
  </si>
  <si>
    <t>Rehabilitación y Mejoramiento del camino Alluriquín - La Florida, ubicado en el cantón Santo Domingo, provincia de Santo Domingo de los Tsáchilas</t>
  </si>
  <si>
    <t>Número de kilómetros mejorados y rehabilitados</t>
  </si>
  <si>
    <t>Contratación de la obra "Rehabilitación y Mejoramiento del camino Alluriquín - La Florida, ubicado en el cantón Santo Domingo, provincia de Santo Domingo de los Tsáchilas"</t>
  </si>
  <si>
    <t>Contratación de la Fiscalización de la obra "Rehabilitación y Mejoramiento del camino Alluriquín - La Florida, ubicado en el cantón Santo Domingo, provincia de Santo Domingo de los Tsáchilas"</t>
  </si>
  <si>
    <t>Adquisición de camioneta  4x4 doble cabina</t>
  </si>
  <si>
    <t>Contratación de mantenimiento por vigencia tecnológica de camioneta 4x4 doble cabina</t>
  </si>
  <si>
    <t xml:space="preserve">Actividades varias </t>
  </si>
  <si>
    <t>Fiscalización de proyectos que se ejecutan en el GADPSDT</t>
  </si>
  <si>
    <t xml:space="preserve">Gestión de trámites  ingresados a la Jefatura </t>
  </si>
  <si>
    <t>Tiempo promedio en la gestión de trámites en la Jefatura</t>
  </si>
  <si>
    <t>Sumatoria de días de todas las planillas tramitadas /  Número planillas ingresadas</t>
  </si>
  <si>
    <t>Elaboración de TDRS y condiciones particulares para la contratación de obras</t>
  </si>
  <si>
    <t xml:space="preserve">Elaboración de TDRS y condiciones particulares para la contratación de fiscalización de obras </t>
  </si>
  <si>
    <t>Elaboración de informes técnicos</t>
  </si>
  <si>
    <t>Elaboración de presupuestos referenciales para la contratación de la fiscalización de obras</t>
  </si>
  <si>
    <t>Formar parte de la comisiones técnicas para la calificación y evaluación de ofertas</t>
  </si>
  <si>
    <t xml:space="preserve">Elaboración de informes relacionados a la revisión de estudios y/o proyectos </t>
  </si>
  <si>
    <t>Realización de inspecciones</t>
  </si>
  <si>
    <t>Elaboración y/o revisión de presupuestos de obra</t>
  </si>
  <si>
    <t>Fiscalización de proyectos que se ejecutan a través de convenios de cogestión - elaboración de toda la documentación de soporte</t>
  </si>
  <si>
    <t>Control de la ejecución de obra, de acuerdo a los diseños definitivos</t>
  </si>
  <si>
    <t xml:space="preserve">Supervisión de actividades que desempeñan los técnicos del área de fiscalización </t>
  </si>
  <si>
    <t>Maquinarias y Equipos</t>
  </si>
  <si>
    <t xml:space="preserve">III Reforma </t>
  </si>
  <si>
    <t xml:space="preserve">IV Reforma </t>
  </si>
  <si>
    <t>Compensación por transporte</t>
  </si>
  <si>
    <t>Alimentación</t>
  </si>
  <si>
    <t>Por cargas familiares</t>
  </si>
  <si>
    <t>Vehículos (Servicio para mantenimiento y reparación)</t>
  </si>
  <si>
    <t>Maquinarias y equipos (arrendamiento)</t>
  </si>
  <si>
    <t>Compensación por vacaciones no gozadas por cesación de funciones</t>
  </si>
  <si>
    <t>Vestuario, lencería, prendas de protección, insumos y accesorios para uniformes del personal de Protección, vigilancia y seguridad</t>
  </si>
  <si>
    <t>Mantenimiento y reparación de equipos y sistemas informáticos</t>
  </si>
  <si>
    <t>Honorarios por contratos civiles de servicios</t>
  </si>
  <si>
    <t>Porcentaje de avance de  ejecución de obra</t>
  </si>
  <si>
    <t xml:space="preserve">V Reforma </t>
  </si>
  <si>
    <t>Adquisición de 2  volquetas priorizadas por la comunidad en presupuesto participativo 2025</t>
  </si>
  <si>
    <t>Alquiler de maquinaria para el mantenimiento vías con material de afirmado (Bacheo con lastre) en la provincia de Santo Domingo de los Tsáchilas</t>
  </si>
  <si>
    <t>Alquiler de volquetas para el mantenimiento vías con material de afirmado (Bacheo con lastre) en la provincia de Santo Domingo de los Tsáchilas</t>
  </si>
  <si>
    <t xml:space="preserve">Contratación de la Rectificación y mejoramiento del camino San Jacinto del Búa - 10 de agosto - Plan Piloto </t>
  </si>
  <si>
    <t>Contratación de la Fiscalización de la obra Rectificación y mejoramiento del camino San Jacinto del Búa - 10 de agosto - Plan Piloto</t>
  </si>
  <si>
    <t>42.73.08.04</t>
  </si>
  <si>
    <t xml:space="preserve">VI Reforma </t>
  </si>
  <si>
    <t>VI Reforma</t>
  </si>
  <si>
    <t>Fondo de reserva</t>
  </si>
  <si>
    <t xml:space="preserve">VII Reforma </t>
  </si>
  <si>
    <t>VII Reforma</t>
  </si>
  <si>
    <t>Adquisición de tóners y unidad de imagen</t>
  </si>
  <si>
    <t>Adquisición de una computadora</t>
  </si>
  <si>
    <t>Contratación de mantenimiento por vigencia tecnológica de 2 volquetas priorizadas por la comunidad en presupuesto participativo</t>
  </si>
  <si>
    <t>Contratación de seguro para 2 volquetas priorizadas por la comunidad en presupuesto participativo</t>
  </si>
  <si>
    <t xml:space="preserve">Mantenimiento de concreteras </t>
  </si>
  <si>
    <t>42.73.04.04</t>
  </si>
  <si>
    <t>Maquinarias y equipos (Instalación, mantenimiento y reparación)</t>
  </si>
  <si>
    <t>Adquisición de plotter para la jefatura de proyectos, incluye mantenimiento por vigencia tecnológica</t>
  </si>
  <si>
    <t>Adquisición de rollos de papel bond 75 gramos 90x100 cm</t>
  </si>
  <si>
    <t xml:space="preserve">Adquisición de tintas para plotter </t>
  </si>
  <si>
    <t xml:space="preserve">Adquisición de postes metálicos galvanizados </t>
  </si>
  <si>
    <t xml:space="preserve">VIII Reforma </t>
  </si>
  <si>
    <t>VIII Reforma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</si>
</sst>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&quot;€&quot;_-;\-* #,##0.00\ &quot;€&quot;_-;_-* \-??\ &quot;€&quot;_-;_-@_-"/>
    <numFmt numFmtId="165" formatCode="#,##0.000"/>
    <numFmt numFmtId="166" formatCode="_(* #,##0.00_);_(* \(#,##0.00\);_(* &quot;-&quot;??_);_(@_)"/>
    <numFmt numFmtId="167" formatCode="_-* #,##0.00\ &quot;€&quot;_-;\-* #,##0.00\ &quot;€&quot;_-;_-* &quot;-&quot;??\ &quot;€&quot;_-;_-@_-"/>
    <numFmt numFmtId="168" formatCode="[$$-300A]#,##0.00"/>
    <numFmt numFmtId="169" formatCode="0.0"/>
    <numFmt numFmtId="170" formatCode="0.0000"/>
    <numFmt numFmtId="171" formatCode="&quot;$&quot;\ #,##0.00_);\(&quot;$&quot;\ #,##0.00\)"/>
    <numFmt numFmtId="172" formatCode="#,##0.00;[Red]#,##0.00"/>
  </numFmts>
  <fonts count="4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b/>
      <sz val="8"/>
      <color theme="1"/>
      <name val="Arial"/>
      <family val="2"/>
    </font>
    <font>
      <b/>
      <sz val="9"/>
      <color rgb="FF00000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Arial"/>
      <family val="2"/>
    </font>
    <font>
      <b/>
      <sz val="9"/>
      <color rgb="FFFF0000"/>
      <name val="Arial"/>
      <family val="2"/>
    </font>
    <font>
      <sz val="9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i/>
      <sz val="11"/>
      <color indexed="55"/>
      <name val="Calibri"/>
      <family val="2"/>
    </font>
    <font>
      <b/>
      <sz val="9"/>
      <name val="Times New Roman"/>
      <family val="1"/>
    </font>
    <font>
      <sz val="9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9"/>
      <color rgb="FF000000"/>
      <name val="Arial"/>
      <family val="2"/>
    </font>
    <font>
      <sz val="11"/>
      <color rgb="FF000000"/>
      <name val="Calibri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9"/>
      <color indexed="8"/>
      <name val="Arial"/>
      <family val="2"/>
    </font>
    <font>
      <i/>
      <sz val="11"/>
      <color rgb="FF969696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0691854609822"/>
        <bgColor indexed="64"/>
      </patternFill>
    </fill>
    <fill>
      <patternFill patternType="solid">
        <fgColor theme="1" tint="0.499984740745262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9" fillId="0" borderId="0"/>
    <xf numFmtId="0" fontId="23" fillId="0" borderId="0"/>
    <xf numFmtId="167" fontId="29" fillId="0" borderId="0" applyFont="0" applyFill="0" applyBorder="0" applyAlignment="0" applyProtection="0"/>
    <xf numFmtId="0" fontId="24" fillId="0" borderId="0"/>
    <xf numFmtId="166" fontId="29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165" fontId="29" fillId="0" borderId="0" applyFont="0" applyFill="0" applyBorder="0" applyAlignment="0" applyProtection="0"/>
    <xf numFmtId="0" fontId="29" fillId="0" borderId="0"/>
    <xf numFmtId="0" fontId="29" fillId="0" borderId="0"/>
    <xf numFmtId="0" fontId="25" fillId="0" borderId="0"/>
    <xf numFmtId="0" fontId="29" fillId="0" borderId="0"/>
    <xf numFmtId="0" fontId="29" fillId="0" borderId="0"/>
    <xf numFmtId="0" fontId="29" fillId="0" borderId="0"/>
    <xf numFmtId="0" fontId="26" fillId="0" borderId="0" applyBorder="0" applyProtection="0"/>
    <xf numFmtId="0" fontId="8" fillId="0" borderId="0"/>
    <xf numFmtId="0" fontId="8" fillId="0" borderId="0"/>
    <xf numFmtId="0" fontId="34" fillId="0" borderId="0"/>
    <xf numFmtId="0" fontId="3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164" fontId="6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5" fillId="0" borderId="0"/>
    <xf numFmtId="0" fontId="39" fillId="0" borderId="0" applyNumberFormat="0" applyFill="0" applyBorder="0" applyAlignment="0" applyProtection="0">
      <alignment vertical="center"/>
    </xf>
    <xf numFmtId="0" fontId="4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46" fillId="0" borderId="0" applyBorder="0" applyProtection="0"/>
    <xf numFmtId="0" fontId="1" fillId="0" borderId="0"/>
  </cellStyleXfs>
  <cellXfs count="640">
    <xf numFmtId="0" fontId="0" fillId="0" borderId="0" xfId="0"/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" fontId="13" fillId="0" borderId="4" xfId="0" applyNumberFormat="1" applyFont="1" applyBorder="1" applyAlignment="1">
      <alignment horizontal="right" vertical="center"/>
    </xf>
    <xf numFmtId="4" fontId="0" fillId="0" borderId="4" xfId="0" applyNumberFormat="1" applyBorder="1" applyAlignment="1">
      <alignment vertical="center"/>
    </xf>
    <xf numFmtId="4" fontId="12" fillId="0" borderId="4" xfId="0" applyNumberFormat="1" applyFont="1" applyBorder="1" applyAlignment="1">
      <alignment vertical="center" wrapText="1"/>
    </xf>
    <xf numFmtId="0" fontId="14" fillId="2" borderId="4" xfId="0" applyFont="1" applyFill="1" applyBorder="1" applyAlignment="1">
      <alignment vertical="center"/>
    </xf>
    <xf numFmtId="4" fontId="14" fillId="2" borderId="4" xfId="0" applyNumberFormat="1" applyFont="1" applyFill="1" applyBorder="1" applyAlignment="1">
      <alignment horizontal="right" vertical="center"/>
    </xf>
    <xf numFmtId="4" fontId="0" fillId="0" borderId="0" xfId="0" applyNumberFormat="1"/>
    <xf numFmtId="0" fontId="12" fillId="0" borderId="0" xfId="0" applyFont="1" applyAlignment="1">
      <alignment vertical="center"/>
    </xf>
    <xf numFmtId="0" fontId="14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5" xfId="0" applyFont="1" applyBorder="1" applyAlignment="1">
      <alignment vertical="center"/>
    </xf>
    <xf numFmtId="0" fontId="14" fillId="0" borderId="4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vertical="center"/>
    </xf>
    <xf numFmtId="0" fontId="12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4" borderId="4" xfId="0" applyFont="1" applyFill="1" applyBorder="1" applyAlignment="1">
      <alignment vertical="center"/>
    </xf>
    <xf numFmtId="4" fontId="12" fillId="0" borderId="0" xfId="0" applyNumberFormat="1" applyFont="1" applyAlignment="1">
      <alignment vertical="center"/>
    </xf>
    <xf numFmtId="1" fontId="17" fillId="0" borderId="9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3" fontId="12" fillId="0" borderId="4" xfId="0" applyNumberFormat="1" applyFont="1" applyBorder="1" applyAlignment="1">
      <alignment horizontal="center" vertical="center" textRotation="90"/>
    </xf>
    <xf numFmtId="4" fontId="12" fillId="0" borderId="4" xfId="0" applyNumberFormat="1" applyFont="1" applyBorder="1" applyAlignment="1">
      <alignment horizontal="right" vertical="center"/>
    </xf>
    <xf numFmtId="4" fontId="14" fillId="4" borderId="4" xfId="0" applyNumberFormat="1" applyFont="1" applyFill="1" applyBorder="1" applyAlignment="1">
      <alignment horizontal="right" vertical="center"/>
    </xf>
    <xf numFmtId="0" fontId="12" fillId="4" borderId="4" xfId="0" applyFont="1" applyFill="1" applyBorder="1" applyAlignment="1">
      <alignment horizontal="center" vertical="center"/>
    </xf>
    <xf numFmtId="0" fontId="12" fillId="0" borderId="0" xfId="0" applyFont="1"/>
    <xf numFmtId="4" fontId="12" fillId="0" borderId="0" xfId="0" applyNumberFormat="1" applyFont="1"/>
    <xf numFmtId="0" fontId="14" fillId="0" borderId="0" xfId="0" applyFont="1"/>
    <xf numFmtId="0" fontId="12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/>
    <xf numFmtId="0" fontId="14" fillId="0" borderId="11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" fontId="17" fillId="0" borderId="4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9" fontId="12" fillId="0" borderId="4" xfId="0" applyNumberFormat="1" applyFont="1" applyBorder="1" applyAlignment="1">
      <alignment vertical="center"/>
    </xf>
    <xf numFmtId="4" fontId="14" fillId="0" borderId="11" xfId="0" applyNumberFormat="1" applyFont="1" applyBorder="1" applyAlignment="1">
      <alignment vertical="center"/>
    </xf>
    <xf numFmtId="4" fontId="14" fillId="0" borderId="0" xfId="0" applyNumberFormat="1" applyFont="1" applyAlignment="1">
      <alignment vertical="center"/>
    </xf>
    <xf numFmtId="4" fontId="14" fillId="5" borderId="4" xfId="0" applyNumberFormat="1" applyFont="1" applyFill="1" applyBorder="1" applyAlignment="1">
      <alignment vertical="center"/>
    </xf>
    <xf numFmtId="0" fontId="12" fillId="0" borderId="6" xfId="0" applyFont="1" applyBorder="1" applyAlignment="1">
      <alignment horizontal="left" vertical="center" wrapText="1"/>
    </xf>
    <xf numFmtId="0" fontId="14" fillId="7" borderId="4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3" borderId="6" xfId="0" applyFont="1" applyFill="1" applyBorder="1" applyAlignment="1">
      <alignment horizontal="left" vertical="center" wrapText="1"/>
    </xf>
    <xf numFmtId="0" fontId="14" fillId="3" borderId="4" xfId="0" applyFont="1" applyFill="1" applyBorder="1" applyAlignment="1">
      <alignment horizontal="center" vertical="center"/>
    </xf>
    <xf numFmtId="1" fontId="12" fillId="0" borderId="4" xfId="0" applyNumberFormat="1" applyFont="1" applyBorder="1" applyAlignment="1">
      <alignment horizontal="center" vertical="center" textRotation="90"/>
    </xf>
    <xf numFmtId="0" fontId="12" fillId="3" borderId="4" xfId="0" applyFont="1" applyFill="1" applyBorder="1" applyAlignment="1">
      <alignment horizontal="left" vertical="center" wrapText="1"/>
    </xf>
    <xf numFmtId="9" fontId="12" fillId="0" borderId="4" xfId="0" applyNumberFormat="1" applyFont="1" applyBorder="1" applyAlignment="1">
      <alignment horizontal="left" vertical="center" wrapText="1"/>
    </xf>
    <xf numFmtId="0" fontId="14" fillId="6" borderId="4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vertical="center"/>
    </xf>
    <xf numFmtId="0" fontId="14" fillId="0" borderId="0" xfId="0" applyFont="1" applyAlignment="1">
      <alignment horizontal="left" vertical="center"/>
    </xf>
    <xf numFmtId="9" fontId="12" fillId="0" borderId="7" xfId="0" applyNumberFormat="1" applyFont="1" applyBorder="1" applyAlignment="1">
      <alignment horizontal="center" vertical="center" textRotation="90"/>
    </xf>
    <xf numFmtId="9" fontId="12" fillId="0" borderId="7" xfId="0" applyNumberFormat="1" applyFont="1" applyBorder="1" applyAlignment="1">
      <alignment vertical="center" textRotation="90"/>
    </xf>
    <xf numFmtId="4" fontId="14" fillId="0" borderId="0" xfId="0" applyNumberFormat="1" applyFont="1" applyAlignment="1">
      <alignment horizontal="right" vertical="center"/>
    </xf>
    <xf numFmtId="0" fontId="12" fillId="6" borderId="4" xfId="0" applyFont="1" applyFill="1" applyBorder="1" applyAlignment="1">
      <alignment vertical="center"/>
    </xf>
    <xf numFmtId="3" fontId="12" fillId="0" borderId="4" xfId="0" applyNumberFormat="1" applyFont="1" applyBorder="1" applyAlignment="1">
      <alignment horizontal="center" vertical="center"/>
    </xf>
    <xf numFmtId="0" fontId="20" fillId="0" borderId="0" xfId="0" applyFont="1"/>
    <xf numFmtId="4" fontId="20" fillId="0" borderId="0" xfId="0" applyNumberFormat="1" applyFont="1"/>
    <xf numFmtId="0" fontId="12" fillId="0" borderId="11" xfId="0" applyFont="1" applyBorder="1" applyAlignment="1">
      <alignment vertical="center"/>
    </xf>
    <xf numFmtId="0" fontId="14" fillId="0" borderId="11" xfId="0" applyFont="1" applyBorder="1" applyAlignment="1">
      <alignment horizontal="left" vertical="center"/>
    </xf>
    <xf numFmtId="4" fontId="12" fillId="0" borderId="0" xfId="0" applyNumberFormat="1" applyFont="1" applyAlignment="1">
      <alignment horizontal="left" vertical="center"/>
    </xf>
    <xf numFmtId="4" fontId="14" fillId="0" borderId="11" xfId="0" applyNumberFormat="1" applyFont="1" applyBorder="1" applyAlignment="1">
      <alignment horizontal="right" vertical="center"/>
    </xf>
    <xf numFmtId="4" fontId="14" fillId="0" borderId="0" xfId="0" applyNumberFormat="1" applyFont="1" applyAlignment="1">
      <alignment horizontal="center" vertical="center"/>
    </xf>
    <xf numFmtId="4" fontId="14" fillId="4" borderId="4" xfId="0" applyNumberFormat="1" applyFont="1" applyFill="1" applyBorder="1" applyAlignment="1">
      <alignment horizontal="center" vertical="center"/>
    </xf>
    <xf numFmtId="4" fontId="14" fillId="0" borderId="11" xfId="0" applyNumberFormat="1" applyFont="1" applyBorder="1" applyAlignment="1">
      <alignment horizontal="center" vertical="center"/>
    </xf>
    <xf numFmtId="4" fontId="19" fillId="0" borderId="0" xfId="0" applyNumberFormat="1" applyFont="1" applyAlignment="1">
      <alignment horizontal="right" vertical="center" wrapText="1"/>
    </xf>
    <xf numFmtId="0" fontId="22" fillId="0" borderId="0" xfId="0" applyFont="1"/>
    <xf numFmtId="4" fontId="22" fillId="0" borderId="0" xfId="0" applyNumberFormat="1" applyFont="1"/>
    <xf numFmtId="0" fontId="18" fillId="0" borderId="2" xfId="0" applyFont="1" applyBorder="1" applyAlignment="1">
      <alignment horizontal="center" vertical="center"/>
    </xf>
    <xf numFmtId="9" fontId="12" fillId="0" borderId="7" xfId="0" applyNumberFormat="1" applyFont="1" applyBorder="1" applyAlignment="1">
      <alignment vertical="center"/>
    </xf>
    <xf numFmtId="9" fontId="18" fillId="0" borderId="7" xfId="0" applyNumberFormat="1" applyFont="1" applyBorder="1" applyAlignment="1">
      <alignment horizontal="center" vertical="center" textRotation="90"/>
    </xf>
    <xf numFmtId="0" fontId="14" fillId="0" borderId="11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9" fontId="12" fillId="0" borderId="6" xfId="0" applyNumberFormat="1" applyFont="1" applyBorder="1" applyAlignment="1">
      <alignment horizontal="left" vertical="center" wrapText="1"/>
    </xf>
    <xf numFmtId="0" fontId="19" fillId="0" borderId="4" xfId="12" applyFont="1" applyBorder="1" applyAlignment="1">
      <alignment vertical="center" wrapText="1"/>
    </xf>
    <xf numFmtId="0" fontId="19" fillId="0" borderId="6" xfId="12" applyFont="1" applyBorder="1" applyAlignment="1">
      <alignment vertical="center" wrapText="1"/>
    </xf>
    <xf numFmtId="0" fontId="14" fillId="7" borderId="6" xfId="0" applyFont="1" applyFill="1" applyBorder="1" applyAlignment="1">
      <alignment horizontal="center" vertical="center"/>
    </xf>
    <xf numFmtId="0" fontId="12" fillId="7" borderId="4" xfId="0" applyFont="1" applyFill="1" applyBorder="1" applyAlignment="1">
      <alignment vertical="center"/>
    </xf>
    <xf numFmtId="0" fontId="12" fillId="3" borderId="4" xfId="0" applyFont="1" applyFill="1" applyBorder="1" applyAlignment="1">
      <alignment vertical="center"/>
    </xf>
    <xf numFmtId="0" fontId="15" fillId="0" borderId="4" xfId="1" applyFont="1" applyBorder="1" applyAlignment="1">
      <alignment horizontal="center" vertical="center"/>
    </xf>
    <xf numFmtId="0" fontId="14" fillId="5" borderId="4" xfId="0" applyFont="1" applyFill="1" applyBorder="1" applyAlignment="1">
      <alignment vertical="center"/>
    </xf>
    <xf numFmtId="1" fontId="12" fillId="3" borderId="4" xfId="0" applyNumberFormat="1" applyFont="1" applyFill="1" applyBorder="1" applyAlignment="1">
      <alignment horizontal="center" vertical="center"/>
    </xf>
    <xf numFmtId="1" fontId="13" fillId="0" borderId="4" xfId="0" applyNumberFormat="1" applyFont="1" applyBorder="1" applyAlignment="1">
      <alignment horizontal="center" vertical="center"/>
    </xf>
    <xf numFmtId="1" fontId="13" fillId="0" borderId="4" xfId="0" applyNumberFormat="1" applyFont="1" applyBorder="1" applyAlignment="1">
      <alignment horizontal="center" vertical="center" textRotation="90"/>
    </xf>
    <xf numFmtId="1" fontId="12" fillId="3" borderId="4" xfId="0" applyNumberFormat="1" applyFont="1" applyFill="1" applyBorder="1" applyAlignment="1">
      <alignment horizontal="center" vertical="center" textRotation="90"/>
    </xf>
    <xf numFmtId="0" fontId="12" fillId="0" borderId="0" xfId="0" applyFont="1" applyAlignment="1">
      <alignment horizontal="left" vertical="center" wrapText="1"/>
    </xf>
    <xf numFmtId="0" fontId="14" fillId="0" borderId="11" xfId="0" applyFont="1" applyBorder="1" applyAlignment="1">
      <alignment horizontal="center" vertical="center"/>
    </xf>
    <xf numFmtId="4" fontId="30" fillId="0" borderId="4" xfId="0" applyNumberFormat="1" applyFont="1" applyBorder="1" applyAlignment="1">
      <alignment horizontal="right" vertical="center" wrapText="1"/>
    </xf>
    <xf numFmtId="0" fontId="30" fillId="0" borderId="4" xfId="0" applyFont="1" applyBorder="1" applyAlignment="1">
      <alignment horizontal="left" vertical="center" wrapText="1"/>
    </xf>
    <xf numFmtId="0" fontId="31" fillId="0" borderId="4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1" fontId="35" fillId="0" borderId="4" xfId="0" applyNumberFormat="1" applyFont="1" applyBorder="1" applyAlignment="1">
      <alignment horizontal="center" vertical="center" wrapText="1"/>
    </xf>
    <xf numFmtId="0" fontId="30" fillId="0" borderId="0" xfId="20" applyFont="1" applyAlignment="1">
      <alignment vertical="center"/>
    </xf>
    <xf numFmtId="0" fontId="30" fillId="0" borderId="5" xfId="20" applyFont="1" applyBorder="1" applyAlignment="1">
      <alignment vertical="center"/>
    </xf>
    <xf numFmtId="0" fontId="31" fillId="8" borderId="4" xfId="20" applyFont="1" applyFill="1" applyBorder="1" applyAlignment="1">
      <alignment horizontal="center" vertical="center"/>
    </xf>
    <xf numFmtId="0" fontId="30" fillId="7" borderId="4" xfId="20" applyFont="1" applyFill="1" applyBorder="1" applyAlignment="1">
      <alignment vertical="center"/>
    </xf>
    <xf numFmtId="4" fontId="31" fillId="7" borderId="4" xfId="20" applyNumberFormat="1" applyFont="1" applyFill="1" applyBorder="1" applyAlignment="1">
      <alignment horizontal="right" vertical="center"/>
    </xf>
    <xf numFmtId="4" fontId="31" fillId="7" borderId="4" xfId="20" applyNumberFormat="1" applyFont="1" applyFill="1" applyBorder="1" applyAlignment="1">
      <alignment horizontal="center" vertical="center"/>
    </xf>
    <xf numFmtId="0" fontId="31" fillId="0" borderId="0" xfId="20" applyFont="1" applyAlignment="1">
      <alignment horizontal="left" vertical="center"/>
    </xf>
    <xf numFmtId="4" fontId="31" fillId="0" borderId="0" xfId="20" applyNumberFormat="1" applyFont="1" applyAlignment="1">
      <alignment horizontal="right" vertical="center"/>
    </xf>
    <xf numFmtId="4" fontId="31" fillId="0" borderId="0" xfId="20" applyNumberFormat="1" applyFont="1" applyAlignment="1">
      <alignment horizontal="center" vertical="center"/>
    </xf>
    <xf numFmtId="0" fontId="30" fillId="0" borderId="0" xfId="20" applyFont="1" applyAlignment="1">
      <alignment horizontal="left" vertical="center"/>
    </xf>
    <xf numFmtId="4" fontId="30" fillId="0" borderId="0" xfId="20" applyNumberFormat="1" applyFont="1" applyAlignment="1">
      <alignment horizontal="left" vertical="center"/>
    </xf>
    <xf numFmtId="0" fontId="31" fillId="0" borderId="4" xfId="20" applyFont="1" applyBorder="1" applyAlignment="1">
      <alignment vertical="center" wrapText="1"/>
    </xf>
    <xf numFmtId="0" fontId="32" fillId="0" borderId="4" xfId="20" applyFont="1" applyBorder="1" applyAlignment="1">
      <alignment vertical="center"/>
    </xf>
    <xf numFmtId="0" fontId="30" fillId="0" borderId="4" xfId="20" applyFont="1" applyBorder="1" applyAlignment="1">
      <alignment vertical="center" wrapText="1"/>
    </xf>
    <xf numFmtId="0" fontId="32" fillId="0" borderId="4" xfId="20" applyFont="1" applyBorder="1" applyAlignment="1">
      <alignment vertical="center" wrapText="1"/>
    </xf>
    <xf numFmtId="0" fontId="31" fillId="0" borderId="4" xfId="20" applyFont="1" applyBorder="1" applyAlignment="1">
      <alignment horizontal="left" vertical="center" wrapText="1"/>
    </xf>
    <xf numFmtId="0" fontId="31" fillId="0" borderId="4" xfId="20" applyFont="1" applyBorder="1" applyAlignment="1">
      <alignment vertical="center"/>
    </xf>
    <xf numFmtId="0" fontId="30" fillId="0" borderId="4" xfId="20" applyFont="1" applyBorder="1" applyAlignment="1">
      <alignment horizontal="left" vertical="center" wrapText="1"/>
    </xf>
    <xf numFmtId="0" fontId="31" fillId="0" borderId="4" xfId="20" applyFont="1" applyBorder="1" applyAlignment="1">
      <alignment horizontal="center" vertical="center"/>
    </xf>
    <xf numFmtId="0" fontId="30" fillId="0" borderId="4" xfId="20" applyFont="1" applyBorder="1" applyAlignment="1">
      <alignment horizontal="center" vertical="center"/>
    </xf>
    <xf numFmtId="1" fontId="30" fillId="0" borderId="4" xfId="20" applyNumberFormat="1" applyFont="1" applyBorder="1" applyAlignment="1">
      <alignment horizontal="center" vertical="center"/>
    </xf>
    <xf numFmtId="4" fontId="30" fillId="0" borderId="0" xfId="20" applyNumberFormat="1" applyFont="1" applyAlignment="1">
      <alignment vertical="center"/>
    </xf>
    <xf numFmtId="1" fontId="30" fillId="0" borderId="4" xfId="20" applyNumberFormat="1" applyFont="1" applyBorder="1" applyAlignment="1">
      <alignment horizontal="center" vertical="center" textRotation="90"/>
    </xf>
    <xf numFmtId="9" fontId="12" fillId="0" borderId="4" xfId="20" applyNumberFormat="1" applyFont="1" applyBorder="1" applyAlignment="1">
      <alignment horizontal="left" vertical="center" wrapText="1"/>
    </xf>
    <xf numFmtId="0" fontId="21" fillId="7" borderId="4" xfId="0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/>
    </xf>
    <xf numFmtId="4" fontId="12" fillId="0" borderId="2" xfId="0" applyNumberFormat="1" applyFont="1" applyBorder="1" applyAlignment="1">
      <alignment horizontal="right" vertical="center"/>
    </xf>
    <xf numFmtId="0" fontId="12" fillId="0" borderId="6" xfId="20" applyFont="1" applyBorder="1" applyAlignment="1">
      <alignment horizontal="left" vertical="center" wrapText="1"/>
    </xf>
    <xf numFmtId="2" fontId="13" fillId="0" borderId="4" xfId="0" applyNumberFormat="1" applyFont="1" applyBorder="1" applyAlignment="1">
      <alignment horizontal="center" vertical="center" textRotation="90"/>
    </xf>
    <xf numFmtId="4" fontId="12" fillId="0" borderId="7" xfId="0" applyNumberFormat="1" applyFont="1" applyBorder="1" applyAlignment="1">
      <alignment vertical="center" textRotation="90"/>
    </xf>
    <xf numFmtId="0" fontId="12" fillId="9" borderId="4" xfId="0" applyFont="1" applyFill="1" applyBorder="1" applyAlignment="1">
      <alignment vertical="center"/>
    </xf>
    <xf numFmtId="9" fontId="12" fillId="0" borderId="7" xfId="31" applyFont="1" applyBorder="1" applyAlignment="1">
      <alignment horizontal="center" vertical="center" textRotation="90"/>
    </xf>
    <xf numFmtId="0" fontId="15" fillId="0" borderId="4" xfId="1" applyFont="1" applyBorder="1" applyAlignment="1">
      <alignment horizontal="center" vertical="center" wrapText="1"/>
    </xf>
    <xf numFmtId="0" fontId="21" fillId="9" borderId="4" xfId="0" applyFont="1" applyFill="1" applyBorder="1" applyAlignment="1">
      <alignment horizontal="center" vertical="center"/>
    </xf>
    <xf numFmtId="4" fontId="12" fillId="0" borderId="4" xfId="32" applyNumberFormat="1" applyFont="1" applyBorder="1" applyAlignment="1">
      <alignment horizontal="right" vertical="center"/>
    </xf>
    <xf numFmtId="4" fontId="12" fillId="0" borderId="4" xfId="0" applyNumberFormat="1" applyFont="1" applyBorder="1" applyAlignment="1">
      <alignment horizontal="right" vertical="center" wrapText="1"/>
    </xf>
    <xf numFmtId="1" fontId="12" fillId="0" borderId="4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horizontal="right" vertical="center"/>
    </xf>
    <xf numFmtId="0" fontId="19" fillId="0" borderId="4" xfId="0" applyFont="1" applyBorder="1" applyAlignment="1">
      <alignment horizontal="right" vertical="center" wrapText="1"/>
    </xf>
    <xf numFmtId="0" fontId="19" fillId="0" borderId="4" xfId="0" applyFont="1" applyBorder="1" applyAlignment="1">
      <alignment vertical="center" wrapText="1"/>
    </xf>
    <xf numFmtId="4" fontId="12" fillId="0" borderId="4" xfId="14" applyNumberFormat="1" applyFont="1" applyBorder="1" applyAlignment="1">
      <alignment horizontal="right" vertical="center" wrapText="1"/>
    </xf>
    <xf numFmtId="0" fontId="12" fillId="0" borderId="4" xfId="14" applyFont="1" applyBorder="1" applyAlignment="1">
      <alignment vertical="center" wrapText="1"/>
    </xf>
    <xf numFmtId="0" fontId="12" fillId="0" borderId="4" xfId="0" applyFont="1" applyBorder="1" applyAlignment="1">
      <alignment horizontal="right" vertical="center" wrapText="1"/>
    </xf>
    <xf numFmtId="4" fontId="12" fillId="0" borderId="6" xfId="0" applyNumberFormat="1" applyFont="1" applyBorder="1" applyAlignment="1">
      <alignment horizontal="right" vertical="center"/>
    </xf>
    <xf numFmtId="0" fontId="14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30" fillId="0" borderId="4" xfId="2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4" xfId="12" applyFont="1" applyBorder="1" applyAlignment="1">
      <alignment horizontal="left" vertical="center" wrapText="1"/>
    </xf>
    <xf numFmtId="0" fontId="31" fillId="0" borderId="8" xfId="20" applyFont="1" applyBorder="1" applyAlignment="1">
      <alignment horizontal="center" vertical="center"/>
    </xf>
    <xf numFmtId="0" fontId="31" fillId="0" borderId="4" xfId="20" applyFont="1" applyFill="1" applyBorder="1" applyAlignment="1">
      <alignment horizontal="center" vertical="center"/>
    </xf>
    <xf numFmtId="4" fontId="12" fillId="0" borderId="4" xfId="12" applyNumberFormat="1" applyFont="1" applyBorder="1" applyAlignment="1">
      <alignment horizontal="right" vertical="center" wrapText="1"/>
    </xf>
    <xf numFmtId="0" fontId="12" fillId="0" borderId="4" xfId="12" applyFont="1" applyBorder="1" applyAlignment="1">
      <alignment horizontal="right" vertical="center"/>
    </xf>
    <xf numFmtId="9" fontId="12" fillId="0" borderId="4" xfId="0" applyNumberFormat="1" applyFont="1" applyBorder="1" applyAlignment="1">
      <alignment horizontal="center" vertical="center" textRotation="90"/>
    </xf>
    <xf numFmtId="9" fontId="12" fillId="0" borderId="4" xfId="0" applyNumberFormat="1" applyFont="1" applyBorder="1" applyAlignment="1">
      <alignment vertical="center" textRotation="90"/>
    </xf>
    <xf numFmtId="0" fontId="14" fillId="0" borderId="4" xfId="0" applyFont="1" applyFill="1" applyBorder="1" applyAlignment="1">
      <alignment horizontal="center" vertical="center"/>
    </xf>
    <xf numFmtId="4" fontId="12" fillId="0" borderId="4" xfId="12" applyNumberFormat="1" applyFont="1" applyBorder="1" applyAlignment="1">
      <alignment horizontal="right" vertical="center"/>
    </xf>
    <xf numFmtId="171" fontId="12" fillId="0" borderId="4" xfId="12" applyNumberFormat="1" applyFont="1" applyBorder="1" applyAlignment="1">
      <alignment vertical="center"/>
    </xf>
    <xf numFmtId="1" fontId="12" fillId="0" borderId="4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vertical="center" wrapText="1"/>
    </xf>
    <xf numFmtId="0" fontId="31" fillId="0" borderId="4" xfId="20" applyFont="1" applyBorder="1" applyAlignment="1">
      <alignment horizontal="center" vertical="center"/>
    </xf>
    <xf numFmtId="9" fontId="12" fillId="0" borderId="4" xfId="0" applyNumberFormat="1" applyFont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7" borderId="4" xfId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4" fillId="0" borderId="7" xfId="0" applyFont="1" applyBorder="1" applyAlignment="1">
      <alignment vertical="center"/>
    </xf>
    <xf numFmtId="4" fontId="12" fillId="0" borderId="4" xfId="0" applyNumberFormat="1" applyFont="1" applyBorder="1" applyAlignment="1">
      <alignment horizontal="center" vertical="center" wrapText="1"/>
    </xf>
    <xf numFmtId="0" fontId="12" fillId="0" borderId="4" xfId="22" applyFont="1" applyBorder="1" applyAlignment="1">
      <alignment horizontal="right" vertical="center" wrapText="1"/>
    </xf>
    <xf numFmtId="0" fontId="12" fillId="0" borderId="4" xfId="22" applyFont="1" applyBorder="1" applyAlignment="1">
      <alignment horizontal="left" vertical="center" wrapText="1"/>
    </xf>
    <xf numFmtId="0" fontId="12" fillId="10" borderId="4" xfId="0" applyFont="1" applyFill="1" applyBorder="1" applyAlignment="1">
      <alignment vertical="center"/>
    </xf>
    <xf numFmtId="0" fontId="14" fillId="10" borderId="4" xfId="0" applyFont="1" applyFill="1" applyBorder="1" applyAlignment="1">
      <alignment vertical="center"/>
    </xf>
    <xf numFmtId="4" fontId="14" fillId="10" borderId="4" xfId="0" applyNumberFormat="1" applyFont="1" applyFill="1" applyBorder="1" applyAlignment="1">
      <alignment vertical="center"/>
    </xf>
    <xf numFmtId="168" fontId="12" fillId="0" borderId="0" xfId="0" applyNumberFormat="1" applyFont="1" applyAlignment="1">
      <alignment vertical="center"/>
    </xf>
    <xf numFmtId="0" fontId="42" fillId="0" borderId="0" xfId="0" applyFont="1" applyAlignment="1">
      <alignment vertical="center"/>
    </xf>
    <xf numFmtId="0" fontId="42" fillId="0" borderId="0" xfId="0" applyFont="1" applyAlignment="1">
      <alignment horizontal="left" vertical="center"/>
    </xf>
    <xf numFmtId="0" fontId="10" fillId="0" borderId="4" xfId="0" applyFont="1" applyBorder="1" applyAlignment="1">
      <alignment vertical="center" wrapText="1"/>
    </xf>
    <xf numFmtId="0" fontId="43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7" xfId="0" applyFont="1" applyBorder="1" applyAlignment="1">
      <alignment vertical="center"/>
    </xf>
    <xf numFmtId="0" fontId="10" fillId="0" borderId="8" xfId="0" applyFont="1" applyBorder="1" applyAlignment="1">
      <alignment vertical="center" wrapText="1"/>
    </xf>
    <xf numFmtId="1" fontId="44" fillId="0" borderId="4" xfId="0" applyNumberFormat="1" applyFont="1" applyBorder="1" applyAlignment="1">
      <alignment horizontal="center" vertical="center" wrapText="1"/>
    </xf>
    <xf numFmtId="0" fontId="44" fillId="0" borderId="4" xfId="0" applyFont="1" applyBorder="1" applyAlignment="1">
      <alignment horizontal="center" vertical="center" wrapText="1"/>
    </xf>
    <xf numFmtId="0" fontId="42" fillId="0" borderId="4" xfId="0" applyFont="1" applyBorder="1" applyAlignment="1">
      <alignment horizontal="left" vertical="center" wrapText="1"/>
    </xf>
    <xf numFmtId="1" fontId="42" fillId="0" borderId="4" xfId="0" applyNumberFormat="1" applyFont="1" applyBorder="1" applyAlignment="1">
      <alignment horizontal="center" vertical="center"/>
    </xf>
    <xf numFmtId="0" fontId="43" fillId="9" borderId="4" xfId="21" applyFont="1" applyFill="1" applyBorder="1" applyAlignment="1">
      <alignment horizontal="center" vertical="center" wrapText="1"/>
    </xf>
    <xf numFmtId="0" fontId="43" fillId="0" borderId="4" xfId="21" applyFont="1" applyBorder="1" applyAlignment="1">
      <alignment horizontal="center" vertical="center" wrapText="1"/>
    </xf>
    <xf numFmtId="4" fontId="42" fillId="0" borderId="4" xfId="0" applyNumberFormat="1" applyFont="1" applyBorder="1" applyAlignment="1">
      <alignment horizontal="right" vertical="center"/>
    </xf>
    <xf numFmtId="4" fontId="42" fillId="0" borderId="4" xfId="0" applyNumberFormat="1" applyFont="1" applyBorder="1" applyAlignment="1">
      <alignment horizontal="center" vertical="center" wrapText="1"/>
    </xf>
    <xf numFmtId="0" fontId="42" fillId="9" borderId="4" xfId="0" applyFont="1" applyFill="1" applyBorder="1" applyAlignment="1">
      <alignment vertical="center"/>
    </xf>
    <xf numFmtId="0" fontId="42" fillId="0" borderId="4" xfId="22" applyFont="1" applyBorder="1" applyAlignment="1">
      <alignment horizontal="right" vertical="center" wrapText="1"/>
    </xf>
    <xf numFmtId="0" fontId="42" fillId="0" borderId="4" xfId="22" applyFont="1" applyBorder="1" applyAlignment="1">
      <alignment horizontal="left" vertical="center" wrapText="1"/>
    </xf>
    <xf numFmtId="4" fontId="42" fillId="0" borderId="4" xfId="0" applyNumberFormat="1" applyFont="1" applyBorder="1" applyAlignment="1">
      <alignment horizontal="right" vertical="center" wrapText="1"/>
    </xf>
    <xf numFmtId="0" fontId="42" fillId="0" borderId="4" xfId="0" applyFont="1" applyBorder="1" applyAlignment="1">
      <alignment vertical="center"/>
    </xf>
    <xf numFmtId="4" fontId="24" fillId="0" borderId="4" xfId="0" applyNumberFormat="1" applyFont="1" applyBorder="1" applyAlignment="1">
      <alignment horizontal="right" vertical="center" wrapText="1"/>
    </xf>
    <xf numFmtId="0" fontId="42" fillId="10" borderId="4" xfId="0" applyFont="1" applyFill="1" applyBorder="1" applyAlignment="1">
      <alignment vertical="center"/>
    </xf>
    <xf numFmtId="0" fontId="10" fillId="10" borderId="4" xfId="0" applyFont="1" applyFill="1" applyBorder="1" applyAlignment="1">
      <alignment vertical="center"/>
    </xf>
    <xf numFmtId="4" fontId="10" fillId="10" borderId="4" xfId="0" applyNumberFormat="1" applyFont="1" applyFill="1" applyBorder="1" applyAlignment="1">
      <alignment vertical="center"/>
    </xf>
    <xf numFmtId="1" fontId="42" fillId="0" borderId="4" xfId="0" applyNumberFormat="1" applyFont="1" applyBorder="1" applyAlignment="1">
      <alignment horizontal="center" vertical="center" textRotation="90"/>
    </xf>
    <xf numFmtId="0" fontId="15" fillId="9" borderId="4" xfId="1" applyFont="1" applyFill="1" applyBorder="1" applyAlignment="1">
      <alignment horizontal="center" vertical="center"/>
    </xf>
    <xf numFmtId="0" fontId="14" fillId="7" borderId="4" xfId="0" applyFont="1" applyFill="1" applyBorder="1" applyAlignment="1">
      <alignment vertical="center"/>
    </xf>
    <xf numFmtId="4" fontId="14" fillId="7" borderId="4" xfId="0" applyNumberFormat="1" applyFont="1" applyFill="1" applyBorder="1" applyAlignment="1">
      <alignment vertical="center"/>
    </xf>
    <xf numFmtId="0" fontId="14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9" fontId="12" fillId="0" borderId="4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42" fillId="0" borderId="8" xfId="0" applyFont="1" applyBorder="1" applyAlignment="1">
      <alignment horizontal="left" vertical="center" wrapText="1"/>
    </xf>
    <xf numFmtId="0" fontId="43" fillId="0" borderId="6" xfId="0" applyFont="1" applyBorder="1" applyAlignment="1">
      <alignment horizontal="left" vertical="center"/>
    </xf>
    <xf numFmtId="0" fontId="42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 wrapText="1"/>
    </xf>
    <xf numFmtId="9" fontId="12" fillId="0" borderId="4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0" xfId="34" applyFont="1" applyAlignment="1">
      <alignment vertical="center"/>
    </xf>
    <xf numFmtId="0" fontId="14" fillId="0" borderId="0" xfId="34" applyFont="1" applyAlignment="1">
      <alignment horizontal="left" vertical="center"/>
    </xf>
    <xf numFmtId="4" fontId="14" fillId="0" borderId="0" xfId="34" applyNumberFormat="1" applyFont="1" applyAlignment="1">
      <alignment horizontal="right" vertical="center"/>
    </xf>
    <xf numFmtId="4" fontId="14" fillId="0" borderId="0" xfId="34" applyNumberFormat="1" applyFont="1" applyAlignment="1">
      <alignment horizontal="center" vertical="center"/>
    </xf>
    <xf numFmtId="0" fontId="20" fillId="0" borderId="0" xfId="34" applyFont="1"/>
    <xf numFmtId="0" fontId="12" fillId="0" borderId="0" xfId="34" applyFont="1" applyAlignment="1">
      <alignment horizontal="left" vertical="center"/>
    </xf>
    <xf numFmtId="4" fontId="12" fillId="0" borderId="0" xfId="34" applyNumberFormat="1" applyFont="1" applyAlignment="1">
      <alignment horizontal="left" vertical="center"/>
    </xf>
    <xf numFmtId="0" fontId="12" fillId="0" borderId="5" xfId="34" applyFont="1" applyBorder="1" applyAlignment="1">
      <alignment vertical="center"/>
    </xf>
    <xf numFmtId="0" fontId="14" fillId="0" borderId="4" xfId="34" applyFont="1" applyBorder="1" applyAlignment="1">
      <alignment vertical="center" wrapText="1"/>
    </xf>
    <xf numFmtId="0" fontId="15" fillId="0" borderId="6" xfId="34" applyFont="1" applyBorder="1" applyAlignment="1">
      <alignment horizontal="left" vertical="center"/>
    </xf>
    <xf numFmtId="0" fontId="15" fillId="0" borderId="4" xfId="34" applyFont="1" applyBorder="1" applyAlignment="1">
      <alignment vertical="center" wrapText="1"/>
    </xf>
    <xf numFmtId="0" fontId="14" fillId="0" borderId="4" xfId="34" applyFont="1" applyBorder="1" applyAlignment="1">
      <alignment horizontal="left" vertical="center" wrapText="1"/>
    </xf>
    <xf numFmtId="0" fontId="14" fillId="0" borderId="4" xfId="34" applyFont="1" applyBorder="1" applyAlignment="1">
      <alignment vertical="center"/>
    </xf>
    <xf numFmtId="1" fontId="17" fillId="0" borderId="4" xfId="34" applyNumberFormat="1" applyFont="1" applyBorder="1" applyAlignment="1">
      <alignment horizontal="center" vertical="center" wrapText="1"/>
    </xf>
    <xf numFmtId="0" fontId="17" fillId="0" borderId="4" xfId="34" applyFont="1" applyBorder="1" applyAlignment="1">
      <alignment horizontal="center" vertical="center" wrapText="1"/>
    </xf>
    <xf numFmtId="0" fontId="12" fillId="0" borderId="4" xfId="34" applyFont="1" applyBorder="1" applyAlignment="1">
      <alignment horizontal="left" vertical="center" wrapText="1"/>
    </xf>
    <xf numFmtId="0" fontId="12" fillId="0" borderId="6" xfId="34" applyFont="1" applyBorder="1" applyAlignment="1">
      <alignment horizontal="left" vertical="center" wrapText="1"/>
    </xf>
    <xf numFmtId="3" fontId="12" fillId="0" borderId="4" xfId="34" applyNumberFormat="1" applyFont="1" applyBorder="1" applyAlignment="1">
      <alignment horizontal="center" vertical="center"/>
    </xf>
    <xf numFmtId="0" fontId="14" fillId="0" borderId="4" xfId="34" applyFont="1" applyBorder="1" applyAlignment="1">
      <alignment horizontal="center" vertical="center"/>
    </xf>
    <xf numFmtId="0" fontId="14" fillId="0" borderId="4" xfId="34" applyFont="1" applyBorder="1" applyAlignment="1">
      <alignment horizontal="center" vertical="center" wrapText="1"/>
    </xf>
    <xf numFmtId="0" fontId="12" fillId="0" borderId="4" xfId="34" applyFont="1" applyBorder="1" applyAlignment="1">
      <alignment horizontal="center" vertical="center"/>
    </xf>
    <xf numFmtId="4" fontId="12" fillId="0" borderId="4" xfId="34" applyNumberFormat="1" applyFont="1" applyBorder="1" applyAlignment="1">
      <alignment horizontal="right" vertical="center"/>
    </xf>
    <xf numFmtId="0" fontId="12" fillId="4" borderId="4" xfId="34" applyFont="1" applyFill="1" applyBorder="1" applyAlignment="1">
      <alignment vertical="center"/>
    </xf>
    <xf numFmtId="4" fontId="14" fillId="4" borderId="4" xfId="34" applyNumberFormat="1" applyFont="1" applyFill="1" applyBorder="1" applyAlignment="1">
      <alignment horizontal="right" vertical="center"/>
    </xf>
    <xf numFmtId="4" fontId="14" fillId="4" borderId="4" xfId="34" applyNumberFormat="1" applyFont="1" applyFill="1" applyBorder="1" applyAlignment="1">
      <alignment horizontal="center" vertical="center"/>
    </xf>
    <xf numFmtId="4" fontId="20" fillId="0" borderId="0" xfId="34" applyNumberFormat="1" applyFont="1"/>
    <xf numFmtId="0" fontId="21" fillId="9" borderId="4" xfId="34" applyFont="1" applyFill="1" applyBorder="1" applyAlignment="1">
      <alignment horizontal="center" vertical="center"/>
    </xf>
    <xf numFmtId="0" fontId="14" fillId="9" borderId="4" xfId="34" applyFont="1" applyFill="1" applyBorder="1" applyAlignment="1">
      <alignment horizontal="center" vertical="center"/>
    </xf>
    <xf numFmtId="1" fontId="12" fillId="0" borderId="4" xfId="34" applyNumberFormat="1" applyFont="1" applyBorder="1" applyAlignment="1">
      <alignment horizontal="right" vertical="center"/>
    </xf>
    <xf numFmtId="0" fontId="12" fillId="0" borderId="4" xfId="34" applyFont="1" applyBorder="1" applyAlignment="1">
      <alignment vertical="center" wrapText="1"/>
    </xf>
    <xf numFmtId="0" fontId="15" fillId="7" borderId="4" xfId="21" applyFont="1" applyFill="1" applyBorder="1" applyAlignment="1">
      <alignment horizontal="center" vertical="center" wrapText="1"/>
    </xf>
    <xf numFmtId="0" fontId="15" fillId="7" borderId="4" xfId="21" applyFont="1" applyFill="1" applyBorder="1" applyAlignment="1">
      <alignment horizontal="center" vertical="center"/>
    </xf>
    <xf numFmtId="0" fontId="12" fillId="7" borderId="4" xfId="0" applyFont="1" applyFill="1" applyBorder="1" applyAlignment="1">
      <alignment horizontal="center" vertical="center"/>
    </xf>
    <xf numFmtId="0" fontId="12" fillId="0" borderId="4" xfId="32" applyFont="1" applyBorder="1" applyAlignment="1">
      <alignment horizontal="right" vertical="center" wrapText="1"/>
    </xf>
    <xf numFmtId="0" fontId="12" fillId="0" borderId="4" xfId="32" applyFont="1" applyBorder="1" applyAlignment="1">
      <alignment horizontal="left" vertical="center" wrapText="1"/>
    </xf>
    <xf numFmtId="0" fontId="15" fillId="0" borderId="4" xfId="21" applyFont="1" applyBorder="1" applyAlignment="1">
      <alignment horizontal="center" vertical="center" wrapText="1"/>
    </xf>
    <xf numFmtId="170" fontId="13" fillId="0" borderId="4" xfId="32" applyNumberFormat="1" applyFont="1" applyBorder="1" applyAlignment="1">
      <alignment horizontal="right" vertical="center"/>
    </xf>
    <xf numFmtId="0" fontId="19" fillId="0" borderId="4" xfId="32" applyFont="1" applyBorder="1" applyAlignment="1">
      <alignment vertical="center" wrapText="1"/>
    </xf>
    <xf numFmtId="0" fontId="3" fillId="0" borderId="0" xfId="35"/>
    <xf numFmtId="0" fontId="9" fillId="0" borderId="4" xfId="35" applyFont="1" applyBorder="1" applyAlignment="1">
      <alignment horizontal="center" vertical="center" wrapText="1"/>
    </xf>
    <xf numFmtId="0" fontId="10" fillId="0" borderId="4" xfId="35" applyFont="1" applyBorder="1" applyAlignment="1">
      <alignment horizontal="center" vertical="center" wrapText="1"/>
    </xf>
    <xf numFmtId="0" fontId="9" fillId="0" borderId="0" xfId="35" applyFont="1" applyAlignment="1">
      <alignment horizontal="center" vertical="center" wrapText="1"/>
    </xf>
    <xf numFmtId="0" fontId="12" fillId="0" borderId="4" xfId="35" applyFont="1" applyBorder="1" applyAlignment="1">
      <alignment horizontal="center" vertical="center" wrapText="1"/>
    </xf>
    <xf numFmtId="0" fontId="12" fillId="0" borderId="4" xfId="35" applyFont="1" applyBorder="1" applyAlignment="1">
      <alignment vertical="center" wrapText="1"/>
    </xf>
    <xf numFmtId="4" fontId="13" fillId="0" borderId="4" xfId="35" applyNumberFormat="1" applyFont="1" applyBorder="1" applyAlignment="1">
      <alignment horizontal="right" vertical="center"/>
    </xf>
    <xf numFmtId="0" fontId="3" fillId="0" borderId="0" xfId="35" applyAlignment="1">
      <alignment vertical="center"/>
    </xf>
    <xf numFmtId="4" fontId="12" fillId="0" borderId="4" xfId="35" applyNumberFormat="1" applyFont="1" applyBorder="1" applyAlignment="1">
      <alignment vertical="center" wrapText="1"/>
    </xf>
    <xf numFmtId="0" fontId="14" fillId="11" borderId="4" xfId="35" applyFont="1" applyFill="1" applyBorder="1" applyAlignment="1">
      <alignment vertical="center"/>
    </xf>
    <xf numFmtId="4" fontId="14" fillId="11" borderId="4" xfId="35" applyNumberFormat="1" applyFont="1" applyFill="1" applyBorder="1" applyAlignment="1">
      <alignment horizontal="right" vertical="center"/>
    </xf>
    <xf numFmtId="4" fontId="3" fillId="0" borderId="0" xfId="35" applyNumberFormat="1"/>
    <xf numFmtId="9" fontId="12" fillId="3" borderId="4" xfId="0" applyNumberFormat="1" applyFont="1" applyFill="1" applyBorder="1" applyAlignment="1">
      <alignment horizontal="center" vertical="center" textRotation="90"/>
    </xf>
    <xf numFmtId="0" fontId="14" fillId="0" borderId="0" xfId="35" applyFont="1" applyAlignment="1">
      <alignment vertical="center"/>
    </xf>
    <xf numFmtId="0" fontId="14" fillId="0" borderId="0" xfId="35" applyFont="1" applyAlignment="1">
      <alignment horizontal="left" vertical="center"/>
    </xf>
    <xf numFmtId="4" fontId="14" fillId="0" borderId="0" xfId="35" applyNumberFormat="1" applyFont="1" applyAlignment="1">
      <alignment vertical="center"/>
    </xf>
    <xf numFmtId="0" fontId="14" fillId="0" borderId="0" xfId="35" applyFont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0" fontId="22" fillId="0" borderId="0" xfId="35" applyFont="1"/>
    <xf numFmtId="0" fontId="12" fillId="0" borderId="0" xfId="35" applyFont="1" applyAlignment="1">
      <alignment vertical="center"/>
    </xf>
    <xf numFmtId="0" fontId="12" fillId="0" borderId="0" xfId="35" applyFont="1" applyAlignment="1">
      <alignment horizontal="left" vertical="center"/>
    </xf>
    <xf numFmtId="0" fontId="14" fillId="0" borderId="4" xfId="35" applyFont="1" applyBorder="1" applyAlignment="1">
      <alignment vertical="center" wrapText="1"/>
    </xf>
    <xf numFmtId="0" fontId="15" fillId="0" borderId="4" xfId="35" applyFont="1" applyBorder="1" applyAlignment="1">
      <alignment vertical="center" wrapText="1"/>
    </xf>
    <xf numFmtId="0" fontId="14" fillId="0" borderId="4" xfId="35" applyFont="1" applyBorder="1" applyAlignment="1">
      <alignment horizontal="left" vertical="center" wrapText="1"/>
    </xf>
    <xf numFmtId="0" fontId="14" fillId="0" borderId="7" xfId="35" applyFont="1" applyBorder="1" applyAlignment="1">
      <alignment vertical="center"/>
    </xf>
    <xf numFmtId="1" fontId="17" fillId="0" borderId="4" xfId="35" applyNumberFormat="1" applyFont="1" applyBorder="1" applyAlignment="1">
      <alignment horizontal="center" vertical="center" wrapText="1"/>
    </xf>
    <xf numFmtId="0" fontId="17" fillId="0" borderId="4" xfId="35" applyFont="1" applyBorder="1" applyAlignment="1">
      <alignment horizontal="center" vertical="center" wrapText="1"/>
    </xf>
    <xf numFmtId="0" fontId="12" fillId="0" borderId="4" xfId="35" applyFont="1" applyBorder="1" applyAlignment="1">
      <alignment horizontal="left" vertical="center" wrapText="1"/>
    </xf>
    <xf numFmtId="1" fontId="12" fillId="0" borderId="4" xfId="35" applyNumberFormat="1" applyFont="1" applyBorder="1" applyAlignment="1">
      <alignment horizontal="center" vertical="center"/>
    </xf>
    <xf numFmtId="0" fontId="14" fillId="0" borderId="4" xfId="35" applyFont="1" applyBorder="1" applyAlignment="1">
      <alignment horizontal="center" vertical="center"/>
    </xf>
    <xf numFmtId="0" fontId="15" fillId="9" borderId="4" xfId="21" applyFont="1" applyFill="1" applyBorder="1" applyAlignment="1">
      <alignment horizontal="center" vertical="center" wrapText="1"/>
    </xf>
    <xf numFmtId="0" fontId="15" fillId="9" borderId="4" xfId="37" applyFont="1" applyFill="1" applyBorder="1" applyAlignment="1">
      <alignment horizontal="center" vertical="center" wrapText="1"/>
    </xf>
    <xf numFmtId="0" fontId="15" fillId="9" borderId="4" xfId="21" applyFont="1" applyFill="1" applyBorder="1" applyAlignment="1">
      <alignment horizontal="center" vertical="center"/>
    </xf>
    <xf numFmtId="0" fontId="12" fillId="9" borderId="4" xfId="0" applyFont="1" applyFill="1" applyBorder="1" applyAlignment="1">
      <alignment horizontal="center" vertical="center"/>
    </xf>
    <xf numFmtId="4" fontId="22" fillId="0" borderId="0" xfId="35" applyNumberFormat="1" applyFont="1"/>
    <xf numFmtId="172" fontId="12" fillId="3" borderId="4" xfId="14" applyNumberFormat="1" applyFont="1" applyFill="1" applyBorder="1" applyAlignment="1">
      <alignment horizontal="right" vertical="center"/>
    </xf>
    <xf numFmtId="0" fontId="12" fillId="3" borderId="4" xfId="14" applyFont="1" applyFill="1" applyBorder="1" applyAlignment="1">
      <alignment vertical="center" wrapText="1"/>
    </xf>
    <xf numFmtId="0" fontId="15" fillId="3" borderId="4" xfId="21" applyFont="1" applyFill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right" vertical="center" wrapText="1"/>
    </xf>
    <xf numFmtId="0" fontId="12" fillId="10" borderId="4" xfId="35" applyFont="1" applyFill="1" applyBorder="1" applyAlignment="1">
      <alignment vertical="center"/>
    </xf>
    <xf numFmtId="0" fontId="14" fillId="10" borderId="4" xfId="35" applyFont="1" applyFill="1" applyBorder="1" applyAlignment="1">
      <alignment vertical="center"/>
    </xf>
    <xf numFmtId="4" fontId="14" fillId="10" borderId="4" xfId="35" applyNumberFormat="1" applyFont="1" applyFill="1" applyBorder="1" applyAlignment="1">
      <alignment vertical="center"/>
    </xf>
    <xf numFmtId="4" fontId="12" fillId="3" borderId="4" xfId="14" applyNumberFormat="1" applyFont="1" applyFill="1" applyBorder="1" applyAlignment="1">
      <alignment horizontal="right" vertical="center"/>
    </xf>
    <xf numFmtId="0" fontId="12" fillId="3" borderId="4" xfId="14" applyFont="1" applyFill="1" applyBorder="1" applyAlignment="1">
      <alignment horizontal="left" vertical="center" wrapText="1"/>
    </xf>
    <xf numFmtId="0" fontId="2" fillId="0" borderId="0" xfId="35" applyFont="1"/>
    <xf numFmtId="0" fontId="12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/>
    </xf>
    <xf numFmtId="0" fontId="15" fillId="9" borderId="4" xfId="21" applyFont="1" applyFill="1" applyBorder="1" applyAlignment="1">
      <alignment horizontal="center" vertical="center" wrapText="1"/>
    </xf>
    <xf numFmtId="4" fontId="12" fillId="0" borderId="4" xfId="0" applyNumberFormat="1" applyFont="1" applyBorder="1" applyAlignment="1">
      <alignment horizontal="right" vertical="center"/>
    </xf>
    <xf numFmtId="0" fontId="12" fillId="3" borderId="4" xfId="0" applyFont="1" applyFill="1" applyBorder="1" applyAlignment="1">
      <alignment horizontal="right" vertical="center"/>
    </xf>
    <xf numFmtId="0" fontId="12" fillId="3" borderId="4" xfId="14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/>
    </xf>
    <xf numFmtId="4" fontId="12" fillId="0" borderId="4" xfId="0" applyNumberFormat="1" applyFont="1" applyBorder="1" applyAlignment="1">
      <alignment vertical="center"/>
    </xf>
    <xf numFmtId="0" fontId="15" fillId="7" borderId="4" xfId="37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4" xfId="22" applyFont="1" applyBorder="1" applyAlignment="1">
      <alignment horizontal="left" vertical="center" wrapText="1"/>
    </xf>
    <xf numFmtId="4" fontId="12" fillId="0" borderId="4" xfId="0" applyNumberFormat="1" applyFont="1" applyFill="1" applyBorder="1" applyAlignment="1">
      <alignment horizontal="right" vertical="center"/>
    </xf>
    <xf numFmtId="0" fontId="12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42" fillId="0" borderId="8" xfId="0" applyFont="1" applyBorder="1" applyAlignment="1">
      <alignment horizontal="left" vertical="center" wrapText="1"/>
    </xf>
    <xf numFmtId="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" fontId="12" fillId="0" borderId="4" xfId="7" applyNumberFormat="1" applyFont="1" applyBorder="1" applyAlignment="1">
      <alignment vertical="center"/>
    </xf>
    <xf numFmtId="0" fontId="19" fillId="0" borderId="4" xfId="20" applyFont="1" applyBorder="1" applyAlignment="1">
      <alignment vertical="center" wrapText="1"/>
    </xf>
    <xf numFmtId="4" fontId="12" fillId="0" borderId="4" xfId="19" applyNumberFormat="1" applyFont="1" applyBorder="1" applyAlignment="1">
      <alignment horizontal="right" vertical="center"/>
    </xf>
    <xf numFmtId="4" fontId="12" fillId="0" borderId="4" xfId="19" applyNumberFormat="1" applyFont="1" applyBorder="1" applyAlignment="1">
      <alignment vertical="center"/>
    </xf>
    <xf numFmtId="0" fontId="12" fillId="0" borderId="4" xfId="0" applyFont="1" applyBorder="1" applyAlignment="1">
      <alignment horizontal="left" vertical="center" wrapText="1"/>
    </xf>
    <xf numFmtId="0" fontId="42" fillId="0" borderId="8" xfId="0" applyFont="1" applyBorder="1" applyAlignment="1">
      <alignment horizontal="left" vertical="center" wrapText="1"/>
    </xf>
    <xf numFmtId="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4" xfId="22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9" fontId="12" fillId="0" borderId="4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2" fillId="0" borderId="4" xfId="22" applyFont="1" applyBorder="1" applyAlignment="1">
      <alignment vertical="center" wrapText="1"/>
    </xf>
    <xf numFmtId="0" fontId="12" fillId="0" borderId="4" xfId="19" applyFont="1" applyBorder="1" applyAlignment="1">
      <alignment vertical="center" wrapText="1"/>
    </xf>
    <xf numFmtId="4" fontId="12" fillId="0" borderId="4" xfId="0" applyNumberFormat="1" applyFont="1" applyBorder="1" applyAlignment="1">
      <alignment horizontal="left" vertical="center" wrapText="1"/>
    </xf>
    <xf numFmtId="4" fontId="12" fillId="0" borderId="4" xfId="32" applyNumberFormat="1" applyFont="1" applyBorder="1" applyAlignment="1">
      <alignment horizontal="right" vertical="center" wrapText="1"/>
    </xf>
    <xf numFmtId="4" fontId="45" fillId="0" borderId="4" xfId="19" applyNumberFormat="1" applyFont="1" applyBorder="1" applyAlignment="1">
      <alignment vertical="center"/>
    </xf>
    <xf numFmtId="0" fontId="12" fillId="12" borderId="4" xfId="0" applyFont="1" applyFill="1" applyBorder="1" applyAlignment="1">
      <alignment vertical="center"/>
    </xf>
    <xf numFmtId="0" fontId="12" fillId="0" borderId="4" xfId="0" applyFont="1" applyFill="1" applyBorder="1" applyAlignment="1">
      <alignment vertical="center"/>
    </xf>
    <xf numFmtId="0" fontId="15" fillId="0" borderId="4" xfId="21" applyFont="1" applyFill="1" applyBorder="1" applyAlignment="1">
      <alignment horizontal="center" vertical="center" wrapText="1"/>
    </xf>
    <xf numFmtId="0" fontId="15" fillId="0" borderId="4" xfId="1" applyFont="1" applyFill="1" applyBorder="1" applyAlignment="1">
      <alignment horizontal="center" vertical="center"/>
    </xf>
    <xf numFmtId="0" fontId="12" fillId="0" borderId="4" xfId="38" applyFont="1" applyBorder="1" applyAlignment="1">
      <alignment horizontal="justify" vertical="center" wrapText="1"/>
    </xf>
    <xf numFmtId="0" fontId="12" fillId="0" borderId="6" xfId="38" applyFont="1" applyBorder="1" applyAlignment="1">
      <alignment horizontal="justify" vertical="center" wrapText="1"/>
    </xf>
    <xf numFmtId="4" fontId="45" fillId="0" borderId="4" xfId="20" applyNumberFormat="1" applyFont="1" applyBorder="1" applyAlignment="1">
      <alignment vertical="center"/>
    </xf>
    <xf numFmtId="4" fontId="45" fillId="0" borderId="4" xfId="20" applyNumberFormat="1" applyFont="1" applyBorder="1" applyAlignment="1">
      <alignment horizontal="right" vertical="center" wrapText="1"/>
    </xf>
    <xf numFmtId="4" fontId="45" fillId="0" borderId="4" xfId="20" applyNumberFormat="1" applyFont="1" applyBorder="1" applyAlignment="1">
      <alignment vertical="center" wrapText="1"/>
    </xf>
    <xf numFmtId="1" fontId="12" fillId="0" borderId="7" xfId="0" applyNumberFormat="1" applyFont="1" applyBorder="1" applyAlignment="1">
      <alignment horizontal="center" vertical="center"/>
    </xf>
    <xf numFmtId="0" fontId="12" fillId="0" borderId="4" xfId="38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4" xfId="22" applyFont="1" applyBorder="1" applyAlignment="1">
      <alignment horizontal="left" vertical="center" wrapText="1"/>
    </xf>
    <xf numFmtId="0" fontId="42" fillId="0" borderId="8" xfId="0" applyFont="1" applyBorder="1" applyAlignment="1">
      <alignment horizontal="left" vertical="center" wrapText="1"/>
    </xf>
    <xf numFmtId="0" fontId="12" fillId="0" borderId="4" xfId="38" applyFont="1" applyBorder="1" applyAlignment="1">
      <alignment horizontal="right" vertical="center" wrapText="1"/>
    </xf>
    <xf numFmtId="0" fontId="42" fillId="0" borderId="8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4" xfId="19" applyFont="1" applyBorder="1" applyAlignment="1">
      <alignment horizontal="left" vertical="center" wrapText="1"/>
    </xf>
    <xf numFmtId="0" fontId="12" fillId="0" borderId="4" xfId="22" applyFont="1" applyBorder="1" applyAlignment="1">
      <alignment horizontal="left" vertical="center" wrapText="1"/>
    </xf>
    <xf numFmtId="0" fontId="14" fillId="0" borderId="6" xfId="0" applyFont="1" applyFill="1" applyBorder="1" applyAlignment="1">
      <alignment horizontal="center" vertical="center"/>
    </xf>
    <xf numFmtId="0" fontId="42" fillId="0" borderId="8" xfId="0" applyFont="1" applyBorder="1" applyAlignment="1">
      <alignment horizontal="left" vertical="center" wrapText="1"/>
    </xf>
    <xf numFmtId="0" fontId="12" fillId="0" borderId="2" xfId="22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4" xfId="22" applyFont="1" applyBorder="1" applyAlignment="1">
      <alignment horizontal="left" vertical="center" wrapText="1"/>
    </xf>
    <xf numFmtId="0" fontId="42" fillId="0" borderId="8" xfId="0" applyFont="1" applyBorder="1" applyAlignment="1">
      <alignment horizontal="left" vertical="center" wrapText="1"/>
    </xf>
    <xf numFmtId="0" fontId="13" fillId="0" borderId="4" xfId="40" applyFont="1" applyBorder="1" applyAlignment="1">
      <alignment horizontal="right" vertical="center" wrapText="1"/>
    </xf>
    <xf numFmtId="0" fontId="45" fillId="0" borderId="4" xfId="2" applyFont="1" applyBorder="1" applyAlignment="1">
      <alignment horizontal="left" vertical="center" wrapText="1"/>
    </xf>
    <xf numFmtId="0" fontId="42" fillId="0" borderId="8" xfId="0" applyFont="1" applyBorder="1" applyAlignment="1">
      <alignment horizontal="left" vertical="center" wrapText="1"/>
    </xf>
    <xf numFmtId="4" fontId="12" fillId="0" borderId="4" xfId="41" applyNumberFormat="1" applyFont="1" applyBorder="1" applyAlignment="1">
      <alignment vertical="center" wrapText="1"/>
    </xf>
    <xf numFmtId="0" fontId="12" fillId="0" borderId="6" xfId="22" applyFont="1" applyBorder="1" applyAlignment="1">
      <alignment horizontal="left" vertical="center" wrapText="1"/>
    </xf>
    <xf numFmtId="0" fontId="12" fillId="0" borderId="14" xfId="22" applyFont="1" applyBorder="1" applyAlignment="1">
      <alignment horizontal="left" vertical="center" wrapText="1"/>
    </xf>
    <xf numFmtId="0" fontId="12" fillId="0" borderId="2" xfId="22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0" fontId="14" fillId="0" borderId="7" xfId="0" applyFont="1" applyBorder="1" applyAlignment="1">
      <alignment horizontal="left" vertical="center"/>
    </xf>
    <xf numFmtId="0" fontId="14" fillId="0" borderId="8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2" fillId="0" borderId="4" xfId="0" applyFont="1" applyBorder="1" applyAlignment="1">
      <alignment vertical="center" wrapText="1"/>
    </xf>
    <xf numFmtId="0" fontId="14" fillId="0" borderId="4" xfId="0" applyFont="1" applyBorder="1" applyAlignment="1">
      <alignment horizontal="left" vertical="center"/>
    </xf>
    <xf numFmtId="4" fontId="14" fillId="0" borderId="4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169" fontId="12" fillId="0" borderId="4" xfId="0" applyNumberFormat="1" applyFont="1" applyBorder="1" applyAlignment="1">
      <alignment horizontal="left" vertical="center" wrapText="1"/>
    </xf>
    <xf numFmtId="0" fontId="30" fillId="0" borderId="6" xfId="20" applyFont="1" applyBorder="1" applyAlignment="1">
      <alignment horizontal="center" vertical="center"/>
    </xf>
    <xf numFmtId="0" fontId="30" fillId="0" borderId="14" xfId="20" applyFont="1" applyBorder="1" applyAlignment="1">
      <alignment horizontal="center" vertical="center"/>
    </xf>
    <xf numFmtId="0" fontId="30" fillId="0" borderId="2" xfId="20" applyFont="1" applyBorder="1" applyAlignment="1">
      <alignment horizontal="center" vertical="center"/>
    </xf>
    <xf numFmtId="0" fontId="12" fillId="0" borderId="6" xfId="32" applyFont="1" applyBorder="1" applyAlignment="1">
      <alignment horizontal="left" vertical="center" wrapText="1"/>
    </xf>
    <xf numFmtId="0" fontId="12" fillId="0" borderId="14" xfId="32" applyFont="1" applyBorder="1" applyAlignment="1">
      <alignment horizontal="left" vertical="center" wrapText="1"/>
    </xf>
    <xf numFmtId="0" fontId="12" fillId="0" borderId="2" xfId="32" applyFont="1" applyBorder="1" applyAlignment="1">
      <alignment horizontal="left" vertical="center" wrapText="1"/>
    </xf>
    <xf numFmtId="0" fontId="31" fillId="0" borderId="4" xfId="0" applyFont="1" applyBorder="1" applyAlignment="1">
      <alignment horizontal="center" vertical="center"/>
    </xf>
    <xf numFmtId="0" fontId="30" fillId="0" borderId="4" xfId="20" applyFont="1" applyBorder="1" applyAlignment="1">
      <alignment horizontal="left" vertical="center"/>
    </xf>
    <xf numFmtId="0" fontId="14" fillId="0" borderId="4" xfId="20" applyFont="1" applyBorder="1" applyAlignment="1">
      <alignment horizontal="center" vertical="center" wrapText="1"/>
    </xf>
    <xf numFmtId="0" fontId="31" fillId="0" borderId="4" xfId="20" applyFont="1" applyBorder="1" applyAlignment="1">
      <alignment horizontal="center" vertical="center" wrapText="1"/>
    </xf>
    <xf numFmtId="0" fontId="31" fillId="0" borderId="4" xfId="2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 wrapText="1"/>
    </xf>
    <xf numFmtId="4" fontId="31" fillId="0" borderId="4" xfId="20" applyNumberFormat="1" applyFont="1" applyBorder="1" applyAlignment="1">
      <alignment horizontal="center" vertical="center"/>
    </xf>
    <xf numFmtId="0" fontId="30" fillId="0" borderId="4" xfId="20" applyFont="1" applyBorder="1" applyAlignment="1">
      <alignment horizontal="center" vertical="center"/>
    </xf>
    <xf numFmtId="0" fontId="31" fillId="7" borderId="7" xfId="20" applyFont="1" applyFill="1" applyBorder="1" applyAlignment="1">
      <alignment horizontal="left" vertical="center"/>
    </xf>
    <xf numFmtId="0" fontId="31" fillId="7" borderId="8" xfId="20" applyFont="1" applyFill="1" applyBorder="1" applyAlignment="1">
      <alignment horizontal="left" vertical="center"/>
    </xf>
    <xf numFmtId="0" fontId="31" fillId="7" borderId="10" xfId="20" applyFont="1" applyFill="1" applyBorder="1" applyAlignment="1">
      <alignment horizontal="left" vertical="center"/>
    </xf>
    <xf numFmtId="9" fontId="12" fillId="0" borderId="3" xfId="20" applyNumberFormat="1" applyFont="1" applyBorder="1" applyAlignment="1">
      <alignment horizontal="left" vertical="center" wrapText="1"/>
    </xf>
    <xf numFmtId="9" fontId="30" fillId="0" borderId="5" xfId="20" applyNumberFormat="1" applyFont="1" applyBorder="1" applyAlignment="1">
      <alignment horizontal="left" vertical="center" wrapText="1"/>
    </xf>
    <xf numFmtId="9" fontId="30" fillId="0" borderId="1" xfId="20" applyNumberFormat="1" applyFont="1" applyBorder="1" applyAlignment="1">
      <alignment horizontal="left" vertical="center" wrapText="1"/>
    </xf>
    <xf numFmtId="4" fontId="30" fillId="0" borderId="4" xfId="20" applyNumberFormat="1" applyFont="1" applyBorder="1" applyAlignment="1">
      <alignment horizontal="left" vertical="center"/>
    </xf>
    <xf numFmtId="0" fontId="13" fillId="0" borderId="4" xfId="20" applyFont="1" applyBorder="1" applyAlignment="1">
      <alignment horizontal="left" vertical="center"/>
    </xf>
    <xf numFmtId="0" fontId="33" fillId="0" borderId="4" xfId="20" applyFont="1" applyBorder="1" applyAlignment="1">
      <alignment horizontal="left" vertical="center"/>
    </xf>
    <xf numFmtId="0" fontId="30" fillId="0" borderId="4" xfId="20" applyFont="1" applyBorder="1" applyAlignment="1">
      <alignment vertical="center" wrapText="1"/>
    </xf>
    <xf numFmtId="0" fontId="33" fillId="0" borderId="4" xfId="20" applyFont="1" applyBorder="1" applyAlignment="1">
      <alignment horizontal="left" vertical="center" wrapText="1"/>
    </xf>
    <xf numFmtId="0" fontId="14" fillId="0" borderId="4" xfId="20" applyFont="1" applyBorder="1" applyAlignment="1">
      <alignment horizontal="left" vertical="center" wrapText="1"/>
    </xf>
    <xf numFmtId="0" fontId="30" fillId="0" borderId="4" xfId="20" applyFont="1" applyBorder="1" applyAlignment="1">
      <alignment horizontal="left" vertical="center" wrapText="1"/>
    </xf>
    <xf numFmtId="0" fontId="12" fillId="0" borderId="6" xfId="19" applyFont="1" applyBorder="1" applyAlignment="1">
      <alignment horizontal="left" vertical="center" wrapText="1"/>
    </xf>
    <xf numFmtId="0" fontId="12" fillId="0" borderId="14" xfId="19" applyFont="1" applyBorder="1" applyAlignment="1">
      <alignment horizontal="left" vertical="center" wrapText="1"/>
    </xf>
    <xf numFmtId="0" fontId="12" fillId="0" borderId="2" xfId="19" applyFont="1" applyBorder="1" applyAlignment="1">
      <alignment horizontal="left" vertical="center" wrapText="1"/>
    </xf>
    <xf numFmtId="0" fontId="14" fillId="0" borderId="7" xfId="35" applyFont="1" applyBorder="1" applyAlignment="1">
      <alignment horizontal="center" vertical="center"/>
    </xf>
    <xf numFmtId="0" fontId="14" fillId="0" borderId="8" xfId="35" applyFont="1" applyBorder="1" applyAlignment="1">
      <alignment horizontal="center" vertical="center"/>
    </xf>
    <xf numFmtId="0" fontId="14" fillId="0" borderId="10" xfId="35" applyFont="1" applyBorder="1" applyAlignment="1">
      <alignment horizontal="center" vertical="center"/>
    </xf>
    <xf numFmtId="0" fontId="12" fillId="0" borderId="7" xfId="35" applyFont="1" applyBorder="1" applyAlignment="1">
      <alignment horizontal="left" vertical="center"/>
    </xf>
    <xf numFmtId="0" fontId="12" fillId="0" borderId="8" xfId="35" applyFont="1" applyBorder="1" applyAlignment="1">
      <alignment horizontal="left" vertical="center"/>
    </xf>
    <xf numFmtId="0" fontId="12" fillId="0" borderId="10" xfId="35" applyFont="1" applyBorder="1" applyAlignment="1">
      <alignment horizontal="left" vertical="center"/>
    </xf>
    <xf numFmtId="0" fontId="14" fillId="0" borderId="7" xfId="35" applyFont="1" applyBorder="1" applyAlignment="1">
      <alignment horizontal="left" vertical="center"/>
    </xf>
    <xf numFmtId="0" fontId="14" fillId="0" borderId="8" xfId="35" applyFont="1" applyBorder="1" applyAlignment="1">
      <alignment horizontal="left" vertical="center"/>
    </xf>
    <xf numFmtId="0" fontId="14" fillId="0" borderId="10" xfId="35" applyFont="1" applyBorder="1" applyAlignment="1">
      <alignment horizontal="left" vertical="center"/>
    </xf>
    <xf numFmtId="0" fontId="12" fillId="0" borderId="7" xfId="35" applyFont="1" applyBorder="1" applyAlignment="1">
      <alignment horizontal="left" vertical="center" wrapText="1"/>
    </xf>
    <xf numFmtId="0" fontId="12" fillId="0" borderId="8" xfId="35" applyFont="1" applyBorder="1" applyAlignment="1">
      <alignment horizontal="left" vertical="center" wrapText="1"/>
    </xf>
    <xf numFmtId="0" fontId="12" fillId="0" borderId="10" xfId="35" applyFont="1" applyBorder="1" applyAlignment="1">
      <alignment horizontal="left" vertical="center" wrapText="1"/>
    </xf>
    <xf numFmtId="0" fontId="14" fillId="0" borderId="6" xfId="35" applyFont="1" applyBorder="1" applyAlignment="1">
      <alignment horizontal="center" vertical="center" wrapText="1"/>
    </xf>
    <xf numFmtId="0" fontId="14" fillId="0" borderId="2" xfId="35" applyFont="1" applyBorder="1" applyAlignment="1">
      <alignment horizontal="center" vertical="center" wrapText="1"/>
    </xf>
    <xf numFmtId="0" fontId="14" fillId="0" borderId="12" xfId="35" applyFont="1" applyBorder="1" applyAlignment="1">
      <alignment horizontal="center" vertical="center" wrapText="1"/>
    </xf>
    <xf numFmtId="0" fontId="14" fillId="0" borderId="11" xfId="35" applyFont="1" applyBorder="1" applyAlignment="1">
      <alignment horizontal="center" vertical="center" wrapText="1"/>
    </xf>
    <xf numFmtId="0" fontId="14" fillId="0" borderId="13" xfId="35" applyFont="1" applyBorder="1" applyAlignment="1">
      <alignment horizontal="center" vertical="center" wrapText="1"/>
    </xf>
    <xf numFmtId="0" fontId="14" fillId="0" borderId="3" xfId="35" applyFont="1" applyBorder="1" applyAlignment="1">
      <alignment horizontal="center" vertical="center" wrapText="1"/>
    </xf>
    <xf numFmtId="0" fontId="14" fillId="0" borderId="5" xfId="35" applyFont="1" applyBorder="1" applyAlignment="1">
      <alignment horizontal="center" vertical="center" wrapText="1"/>
    </xf>
    <xf numFmtId="0" fontId="14" fillId="0" borderId="1" xfId="35" applyFont="1" applyBorder="1" applyAlignment="1">
      <alignment horizontal="center" vertical="center" wrapText="1"/>
    </xf>
    <xf numFmtId="0" fontId="13" fillId="0" borderId="7" xfId="35" applyFont="1" applyBorder="1" applyAlignment="1">
      <alignment horizontal="left" vertical="center"/>
    </xf>
    <xf numFmtId="0" fontId="13" fillId="0" borderId="8" xfId="35" applyFont="1" applyBorder="1" applyAlignment="1">
      <alignment horizontal="left" vertical="center"/>
    </xf>
    <xf numFmtId="0" fontId="13" fillId="0" borderId="10" xfId="35" applyFont="1" applyBorder="1" applyAlignment="1">
      <alignment horizontal="left" vertical="center"/>
    </xf>
    <xf numFmtId="0" fontId="15" fillId="0" borderId="6" xfId="35" applyFont="1" applyBorder="1" applyAlignment="1">
      <alignment horizontal="left" vertical="center"/>
    </xf>
    <xf numFmtId="0" fontId="15" fillId="0" borderId="2" xfId="35" applyFont="1" applyBorder="1" applyAlignment="1">
      <alignment horizontal="left" vertical="center"/>
    </xf>
    <xf numFmtId="0" fontId="12" fillId="0" borderId="12" xfId="35" applyFont="1" applyBorder="1" applyAlignment="1">
      <alignment horizontal="left" vertical="center" wrapText="1"/>
    </xf>
    <xf numFmtId="0" fontId="12" fillId="0" borderId="11" xfId="35" applyFont="1" applyBorder="1" applyAlignment="1">
      <alignment horizontal="left" vertical="center" wrapText="1"/>
    </xf>
    <xf numFmtId="0" fontId="12" fillId="0" borderId="3" xfId="35" applyFont="1" applyBorder="1" applyAlignment="1">
      <alignment horizontal="left" vertical="center" wrapText="1"/>
    </xf>
    <xf numFmtId="0" fontId="12" fillId="0" borderId="5" xfId="35" applyFont="1" applyBorder="1" applyAlignment="1">
      <alignment horizontal="left" vertical="center" wrapText="1"/>
    </xf>
    <xf numFmtId="0" fontId="13" fillId="0" borderId="7" xfId="35" applyFont="1" applyBorder="1" applyAlignment="1">
      <alignment horizontal="left" vertical="center" wrapText="1"/>
    </xf>
    <xf numFmtId="0" fontId="13" fillId="0" borderId="8" xfId="35" applyFont="1" applyBorder="1" applyAlignment="1">
      <alignment horizontal="left" vertical="center" wrapText="1"/>
    </xf>
    <xf numFmtId="0" fontId="13" fillId="0" borderId="10" xfId="35" applyFont="1" applyBorder="1" applyAlignment="1">
      <alignment horizontal="left" vertical="center" wrapText="1"/>
    </xf>
    <xf numFmtId="0" fontId="14" fillId="0" borderId="7" xfId="35" applyFont="1" applyBorder="1" applyAlignment="1">
      <alignment horizontal="center" vertical="center" wrapText="1"/>
    </xf>
    <xf numFmtId="0" fontId="14" fillId="0" borderId="8" xfId="35" applyFont="1" applyBorder="1" applyAlignment="1">
      <alignment horizontal="center" vertical="center" wrapText="1"/>
    </xf>
    <xf numFmtId="0" fontId="14" fillId="0" borderId="10" xfId="35" applyFont="1" applyBorder="1" applyAlignment="1">
      <alignment horizontal="center" vertical="center" wrapText="1"/>
    </xf>
    <xf numFmtId="0" fontId="12" fillId="0" borderId="4" xfId="22" applyFont="1" applyBorder="1" applyAlignment="1">
      <alignment horizontal="left" vertical="center" wrapText="1"/>
    </xf>
    <xf numFmtId="4" fontId="14" fillId="0" borderId="6" xfId="35" applyNumberFormat="1" applyFont="1" applyBorder="1" applyAlignment="1">
      <alignment horizontal="center" vertical="center" wrapText="1"/>
    </xf>
    <xf numFmtId="4" fontId="14" fillId="0" borderId="2" xfId="35" applyNumberFormat="1" applyFont="1" applyBorder="1" applyAlignment="1">
      <alignment horizontal="center" vertical="center" wrapText="1"/>
    </xf>
    <xf numFmtId="169" fontId="12" fillId="0" borderId="7" xfId="35" applyNumberFormat="1" applyFont="1" applyBorder="1" applyAlignment="1">
      <alignment horizontal="left" vertical="center" wrapText="1"/>
    </xf>
    <xf numFmtId="169" fontId="12" fillId="0" borderId="8" xfId="35" applyNumberFormat="1" applyFont="1" applyBorder="1" applyAlignment="1">
      <alignment horizontal="left" vertical="center" wrapText="1"/>
    </xf>
    <xf numFmtId="169" fontId="12" fillId="0" borderId="10" xfId="35" applyNumberFormat="1" applyFont="1" applyBorder="1" applyAlignment="1">
      <alignment horizontal="left" vertical="center" wrapText="1"/>
    </xf>
    <xf numFmtId="0" fontId="12" fillId="0" borderId="7" xfId="35" applyFont="1" applyBorder="1" applyAlignment="1">
      <alignment horizontal="center" vertical="center"/>
    </xf>
    <xf numFmtId="0" fontId="12" fillId="0" borderId="8" xfId="35" applyFont="1" applyBorder="1" applyAlignment="1">
      <alignment horizontal="center" vertical="center"/>
    </xf>
    <xf numFmtId="0" fontId="12" fillId="0" borderId="10" xfId="35" applyFont="1" applyBorder="1" applyAlignment="1">
      <alignment horizontal="center" vertical="center"/>
    </xf>
    <xf numFmtId="0" fontId="12" fillId="0" borderId="6" xfId="35" applyFont="1" applyBorder="1" applyAlignment="1">
      <alignment horizontal="center" vertical="center"/>
    </xf>
    <xf numFmtId="0" fontId="12" fillId="0" borderId="2" xfId="35" applyFont="1" applyBorder="1" applyAlignment="1">
      <alignment horizontal="center" vertical="center"/>
    </xf>
    <xf numFmtId="0" fontId="14" fillId="0" borderId="6" xfId="35" applyFont="1" applyBorder="1" applyAlignment="1">
      <alignment horizontal="center" vertical="center"/>
    </xf>
    <xf numFmtId="0" fontId="14" fillId="0" borderId="2" xfId="35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4" xfId="19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/>
    </xf>
    <xf numFmtId="0" fontId="42" fillId="0" borderId="7" xfId="0" applyFont="1" applyBorder="1" applyAlignment="1">
      <alignment horizontal="left" vertical="center"/>
    </xf>
    <xf numFmtId="0" fontId="42" fillId="0" borderId="8" xfId="0" applyFont="1" applyBorder="1" applyAlignment="1">
      <alignment horizontal="left" vertical="center"/>
    </xf>
    <xf numFmtId="0" fontId="42" fillId="0" borderId="10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42" fillId="0" borderId="4" xfId="0" applyFont="1" applyBorder="1" applyAlignment="1">
      <alignment horizontal="left" vertical="center"/>
    </xf>
    <xf numFmtId="169" fontId="42" fillId="0" borderId="7" xfId="0" applyNumberFormat="1" applyFont="1" applyBorder="1" applyAlignment="1">
      <alignment horizontal="left" vertical="center" wrapText="1"/>
    </xf>
    <xf numFmtId="169" fontId="42" fillId="0" borderId="8" xfId="0" applyNumberFormat="1" applyFont="1" applyBorder="1" applyAlignment="1">
      <alignment horizontal="left" vertical="center" wrapText="1"/>
    </xf>
    <xf numFmtId="169" fontId="42" fillId="0" borderId="10" xfId="0" applyNumberFormat="1" applyFont="1" applyBorder="1" applyAlignment="1">
      <alignment horizontal="left" vertical="center" wrapText="1"/>
    </xf>
    <xf numFmtId="0" fontId="42" fillId="0" borderId="7" xfId="0" applyFont="1" applyBorder="1" applyAlignment="1">
      <alignment horizontal="center" vertical="center"/>
    </xf>
    <xf numFmtId="0" fontId="42" fillId="0" borderId="8" xfId="0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0" fontId="24" fillId="0" borderId="7" xfId="0" applyFont="1" applyBorder="1" applyAlignment="1">
      <alignment horizontal="left" vertical="center"/>
    </xf>
    <xf numFmtId="0" fontId="24" fillId="0" borderId="8" xfId="0" applyFont="1" applyBorder="1" applyAlignment="1">
      <alignment horizontal="left" vertical="center"/>
    </xf>
    <xf numFmtId="0" fontId="24" fillId="0" borderId="10" xfId="0" applyFont="1" applyBorder="1" applyAlignment="1">
      <alignment horizontal="left" vertical="center"/>
    </xf>
    <xf numFmtId="0" fontId="42" fillId="0" borderId="12" xfId="0" applyFont="1" applyBorder="1" applyAlignment="1">
      <alignment horizontal="left" vertical="center" wrapText="1"/>
    </xf>
    <xf numFmtId="0" fontId="42" fillId="0" borderId="11" xfId="0" applyFont="1" applyBorder="1" applyAlignment="1">
      <alignment horizontal="left" vertical="center" wrapText="1"/>
    </xf>
    <xf numFmtId="0" fontId="42" fillId="0" borderId="13" xfId="0" applyFont="1" applyBorder="1" applyAlignment="1">
      <alignment horizontal="left" vertical="center" wrapText="1"/>
    </xf>
    <xf numFmtId="0" fontId="24" fillId="0" borderId="7" xfId="0" applyFont="1" applyBorder="1" applyAlignment="1">
      <alignment horizontal="left" vertical="center" wrapText="1"/>
    </xf>
    <xf numFmtId="0" fontId="24" fillId="0" borderId="8" xfId="0" applyFont="1" applyBorder="1" applyAlignment="1">
      <alignment horizontal="left" vertical="center" wrapText="1"/>
    </xf>
    <xf numFmtId="0" fontId="24" fillId="0" borderId="10" xfId="0" applyFont="1" applyBorder="1" applyAlignment="1">
      <alignment horizontal="left" vertical="center" wrapText="1"/>
    </xf>
    <xf numFmtId="0" fontId="42" fillId="0" borderId="7" xfId="0" applyFont="1" applyBorder="1" applyAlignment="1">
      <alignment horizontal="left" vertical="center" wrapText="1"/>
    </xf>
    <xf numFmtId="0" fontId="42" fillId="0" borderId="8" xfId="0" applyFont="1" applyBorder="1" applyAlignment="1">
      <alignment horizontal="left" vertical="center" wrapText="1"/>
    </xf>
    <xf numFmtId="0" fontId="42" fillId="0" borderId="10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42" fillId="0" borderId="6" xfId="0" applyFont="1" applyBorder="1" applyAlignment="1">
      <alignment horizontal="center" vertical="center"/>
    </xf>
    <xf numFmtId="0" fontId="42" fillId="0" borderId="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5" fillId="0" borderId="4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4" borderId="4" xfId="0" applyFont="1" applyFill="1" applyBorder="1" applyAlignment="1">
      <alignment horizontal="left" vertical="center"/>
    </xf>
    <xf numFmtId="0" fontId="14" fillId="7" borderId="4" xfId="0" applyFont="1" applyFill="1" applyBorder="1" applyAlignment="1">
      <alignment horizontal="left" vertical="center"/>
    </xf>
    <xf numFmtId="0" fontId="14" fillId="0" borderId="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9" fontId="12" fillId="0" borderId="4" xfId="0" applyNumberFormat="1" applyFont="1" applyBorder="1" applyAlignment="1">
      <alignment horizontal="left" vertical="center" wrapText="1"/>
    </xf>
    <xf numFmtId="0" fontId="14" fillId="5" borderId="4" xfId="0" applyFont="1" applyFill="1" applyBorder="1" applyAlignment="1">
      <alignment horizontal="left" vertical="center"/>
    </xf>
    <xf numFmtId="0" fontId="15" fillId="0" borderId="4" xfId="0" applyFont="1" applyBorder="1" applyAlignment="1">
      <alignment horizontal="left" vertical="center" wrapText="1"/>
    </xf>
    <xf numFmtId="0" fontId="14" fillId="4" borderId="7" xfId="0" applyFont="1" applyFill="1" applyBorder="1" applyAlignment="1">
      <alignment horizontal="left" vertical="center"/>
    </xf>
    <xf numFmtId="0" fontId="14" fillId="4" borderId="8" xfId="0" applyFont="1" applyFill="1" applyBorder="1" applyAlignment="1">
      <alignment horizontal="left" vertical="center"/>
    </xf>
    <xf numFmtId="0" fontId="14" fillId="4" borderId="10" xfId="0" applyFont="1" applyFill="1" applyBorder="1" applyAlignment="1">
      <alignment horizontal="left" vertical="center"/>
    </xf>
    <xf numFmtId="0" fontId="14" fillId="0" borderId="4" xfId="0" applyFont="1" applyBorder="1" applyAlignment="1">
      <alignment horizontal="left" vertical="center" wrapText="1"/>
    </xf>
    <xf numFmtId="9" fontId="12" fillId="0" borderId="3" xfId="0" applyNumberFormat="1" applyFont="1" applyBorder="1" applyAlignment="1">
      <alignment horizontal="left" vertical="center" wrapText="1"/>
    </xf>
    <xf numFmtId="9" fontId="12" fillId="0" borderId="5" xfId="0" applyNumberFormat="1" applyFont="1" applyBorder="1" applyAlignment="1">
      <alignment horizontal="left" vertical="center" wrapText="1"/>
    </xf>
    <xf numFmtId="9" fontId="12" fillId="0" borderId="1" xfId="0" applyNumberFormat="1" applyFont="1" applyBorder="1" applyAlignment="1">
      <alignment horizontal="left" vertical="center" wrapText="1"/>
    </xf>
    <xf numFmtId="4" fontId="12" fillId="0" borderId="4" xfId="0" applyNumberFormat="1" applyFont="1" applyBorder="1" applyAlignment="1">
      <alignment horizontal="center" vertical="center"/>
    </xf>
    <xf numFmtId="0" fontId="12" fillId="3" borderId="6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4" fontId="14" fillId="0" borderId="8" xfId="0" applyNumberFormat="1" applyFont="1" applyBorder="1" applyAlignment="1">
      <alignment horizontal="center" vertical="center"/>
    </xf>
    <xf numFmtId="4" fontId="14" fillId="0" borderId="10" xfId="0" applyNumberFormat="1" applyFont="1" applyBorder="1" applyAlignment="1">
      <alignment horizontal="center" vertical="center"/>
    </xf>
    <xf numFmtId="0" fontId="15" fillId="0" borderId="6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4" fontId="12" fillId="0" borderId="8" xfId="0" applyNumberFormat="1" applyFont="1" applyBorder="1" applyAlignment="1">
      <alignment horizontal="left" vertical="center"/>
    </xf>
    <xf numFmtId="4" fontId="12" fillId="0" borderId="10" xfId="0" applyNumberFormat="1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/>
    </xf>
    <xf numFmtId="0" fontId="12" fillId="0" borderId="4" xfId="38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4" fillId="4" borderId="4" xfId="34" applyFont="1" applyFill="1" applyBorder="1" applyAlignment="1">
      <alignment horizontal="left" vertical="center"/>
    </xf>
    <xf numFmtId="9" fontId="12" fillId="0" borderId="3" xfId="34" applyNumberFormat="1" applyFont="1" applyBorder="1" applyAlignment="1">
      <alignment horizontal="left" vertical="center" wrapText="1"/>
    </xf>
    <xf numFmtId="9" fontId="12" fillId="0" borderId="5" xfId="34" applyNumberFormat="1" applyFont="1" applyBorder="1" applyAlignment="1">
      <alignment horizontal="left" vertical="center" wrapText="1"/>
    </xf>
    <xf numFmtId="9" fontId="12" fillId="0" borderId="1" xfId="34" applyNumberFormat="1" applyFont="1" applyBorder="1" applyAlignment="1">
      <alignment horizontal="left" vertical="center" wrapText="1"/>
    </xf>
    <xf numFmtId="4" fontId="12" fillId="0" borderId="8" xfId="34" applyNumberFormat="1" applyFont="1" applyBorder="1" applyAlignment="1">
      <alignment horizontal="left" vertical="center"/>
    </xf>
    <xf numFmtId="4" fontId="12" fillId="0" borderId="10" xfId="34" applyNumberFormat="1" applyFont="1" applyBorder="1" applyAlignment="1">
      <alignment horizontal="left" vertical="center"/>
    </xf>
    <xf numFmtId="0" fontId="12" fillId="0" borderId="4" xfId="34" applyFont="1" applyBorder="1" applyAlignment="1">
      <alignment horizontal="center" vertical="center" wrapText="1"/>
    </xf>
    <xf numFmtId="0" fontId="14" fillId="0" borderId="4" xfId="34" applyFont="1" applyBorder="1" applyAlignment="1">
      <alignment horizontal="center" vertical="center"/>
    </xf>
    <xf numFmtId="0" fontId="14" fillId="0" borderId="4" xfId="34" applyFont="1" applyBorder="1" applyAlignment="1">
      <alignment horizontal="left" vertical="center" wrapText="1"/>
    </xf>
    <xf numFmtId="0" fontId="12" fillId="0" borderId="4" xfId="34" applyFont="1" applyBorder="1" applyAlignment="1">
      <alignment horizontal="left" vertical="center" wrapText="1"/>
    </xf>
    <xf numFmtId="0" fontId="12" fillId="0" borderId="8" xfId="34" applyFont="1" applyBorder="1" applyAlignment="1">
      <alignment horizontal="center" vertical="center"/>
    </xf>
    <xf numFmtId="0" fontId="12" fillId="0" borderId="5" xfId="34" applyFont="1" applyBorder="1" applyAlignment="1">
      <alignment horizontal="center" vertical="center"/>
    </xf>
    <xf numFmtId="0" fontId="12" fillId="0" borderId="0" xfId="34" applyFont="1" applyAlignment="1">
      <alignment horizontal="center" vertical="center"/>
    </xf>
    <xf numFmtId="0" fontId="14" fillId="0" borderId="4" xfId="34" applyFont="1" applyBorder="1" applyAlignment="1">
      <alignment horizontal="center" vertical="center" wrapText="1"/>
    </xf>
    <xf numFmtId="0" fontId="16" fillId="0" borderId="4" xfId="34" applyFont="1" applyBorder="1" applyAlignment="1">
      <alignment horizontal="center" vertical="center" wrapText="1"/>
    </xf>
    <xf numFmtId="4" fontId="14" fillId="0" borderId="8" xfId="34" applyNumberFormat="1" applyFont="1" applyBorder="1" applyAlignment="1">
      <alignment horizontal="center" vertical="center"/>
    </xf>
    <xf numFmtId="4" fontId="14" fillId="0" borderId="10" xfId="34" applyNumberFormat="1" applyFont="1" applyBorder="1" applyAlignment="1">
      <alignment horizontal="center" vertical="center"/>
    </xf>
    <xf numFmtId="0" fontId="12" fillId="0" borderId="4" xfId="34" applyFont="1" applyBorder="1" applyAlignment="1">
      <alignment vertical="center" wrapText="1"/>
    </xf>
    <xf numFmtId="0" fontId="12" fillId="0" borderId="4" xfId="34" applyFont="1" applyBorder="1" applyAlignment="1">
      <alignment horizontal="left" vertical="center"/>
    </xf>
    <xf numFmtId="0" fontId="14" fillId="0" borderId="4" xfId="34" applyFont="1" applyBorder="1" applyAlignment="1">
      <alignment horizontal="left" vertical="center"/>
    </xf>
    <xf numFmtId="0" fontId="13" fillId="0" borderId="4" xfId="34" applyFont="1" applyBorder="1" applyAlignment="1">
      <alignment horizontal="left" vertical="center"/>
    </xf>
    <xf numFmtId="0" fontId="13" fillId="0" borderId="4" xfId="34" applyFont="1" applyBorder="1" applyAlignment="1">
      <alignment horizontal="left" vertical="center" wrapText="1"/>
    </xf>
    <xf numFmtId="0" fontId="10" fillId="0" borderId="1" xfId="35" applyFont="1" applyBorder="1" applyAlignment="1">
      <alignment horizontal="center" vertical="center" wrapText="1"/>
    </xf>
    <xf numFmtId="0" fontId="10" fillId="0" borderId="2" xfId="35" applyFont="1" applyBorder="1" applyAlignment="1">
      <alignment horizontal="center" vertical="center" wrapText="1"/>
    </xf>
    <xf numFmtId="0" fontId="10" fillId="0" borderId="3" xfId="35" applyFont="1" applyBorder="1" applyAlignment="1">
      <alignment horizontal="center" vertical="center" wrapText="1"/>
    </xf>
  </cellXfs>
  <cellStyles count="42">
    <cellStyle name="Excel Built-in Explanatory Text" xfId="16" xr:uid="{00000000-0005-0000-0000-000040000000}"/>
    <cellStyle name="Millares 3" xfId="5" xr:uid="{00000000-0005-0000-0000-000029000000}"/>
    <cellStyle name="Millares 4" xfId="9" xr:uid="{00000000-0005-0000-0000-000031000000}"/>
    <cellStyle name="Moneda 2" xfId="26" xr:uid="{13973824-36EE-4DE8-A6F7-9E2AF4431841}"/>
    <cellStyle name="Moneda 3" xfId="3" xr:uid="{00000000-0005-0000-0000-000015000000}"/>
    <cellStyle name="Normal" xfId="0" builtinId="0"/>
    <cellStyle name="Normal 11 2" xfId="15" xr:uid="{00000000-0005-0000-0000-00003F000000}"/>
    <cellStyle name="Normal 11 2 2 2 2" xfId="11" xr:uid="{00000000-0005-0000-0000-000038000000}"/>
    <cellStyle name="Normal 11 2 2 2 2 2" xfId="22" xr:uid="{FE98F061-2053-4762-9109-9E6EE408AC74}"/>
    <cellStyle name="Normal 11 2 2 2 2 2 2" xfId="38" xr:uid="{9E261E14-6C7E-48A9-A45A-AC8F91B2812C}"/>
    <cellStyle name="Normal 11 2 2 2 2 2 2 2" xfId="7" xr:uid="{00000000-0005-0000-0000-00002E000000}"/>
    <cellStyle name="Normal 11 2 2 2 2 2 2 2 2" xfId="18" xr:uid="{BCD468ED-032F-4D19-B994-48F1BD12B4DA}"/>
    <cellStyle name="Normal 11 2 2 2 2 2 2 2 3" xfId="23" xr:uid="{BFCF3F62-724C-499B-A4C1-2941D0CE23D1}"/>
    <cellStyle name="Normal 11 2 2 2 2 3" xfId="27" xr:uid="{6F8BBB1A-FA18-4A0F-B166-8BB7963C14C0}"/>
    <cellStyle name="Normal 14 3" xfId="8" xr:uid="{00000000-0005-0000-0000-00002F000000}"/>
    <cellStyle name="Normal 14 3 2" xfId="28" xr:uid="{BE2FCA17-69E8-4C51-851A-27287B065F31}"/>
    <cellStyle name="Normal 2" xfId="12" xr:uid="{00000000-0005-0000-0000-00003B000000}"/>
    <cellStyle name="Normal 2 2" xfId="4" xr:uid="{00000000-0005-0000-0000-00001A000000}"/>
    <cellStyle name="Normal 2 2 2" xfId="19" xr:uid="{C049F15C-582A-4D1C-8BC2-E4E73154AB49}"/>
    <cellStyle name="Normal 2 2 2 2" xfId="37" xr:uid="{91850CCC-7896-4313-9546-FC4D5E93F6DD}"/>
    <cellStyle name="Normal 2 3" xfId="20" xr:uid="{FDE22E68-70B0-48E6-B2BF-C1BBF51F9AC9}"/>
    <cellStyle name="Normal 3" xfId="1" xr:uid="{00000000-0005-0000-0000-000006000000}"/>
    <cellStyle name="Normal 3 2" xfId="6" xr:uid="{00000000-0005-0000-0000-00002C000000}"/>
    <cellStyle name="Normal 3 3" xfId="10" xr:uid="{00000000-0005-0000-0000-000034000000}"/>
    <cellStyle name="Normal 3 4" xfId="17" xr:uid="{6271854D-5DC1-4417-AF08-793318E6797E}"/>
    <cellStyle name="Normal 3 5" xfId="21" xr:uid="{859AC949-5AFD-4E93-8F03-892D4E982A4E}"/>
    <cellStyle name="Normal 3 5 2" xfId="36" xr:uid="{F2037522-A697-452F-B792-D1B6F8EE3BB9}"/>
    <cellStyle name="Normal 4" xfId="14" xr:uid="{00000000-0005-0000-0000-00003E000000}"/>
    <cellStyle name="Normal 4 2" xfId="25" xr:uid="{F0FFFC7D-CDF8-47EC-B267-63BB335FEB9B}"/>
    <cellStyle name="Normal 4 3" xfId="39" xr:uid="{1AF18716-A026-4EEF-8286-F236EAABFF08}"/>
    <cellStyle name="Normal 4 5 2 2" xfId="13" xr:uid="{00000000-0005-0000-0000-00003D000000}"/>
    <cellStyle name="Normal 4 5 2 2 2" xfId="29" xr:uid="{1856A21A-9CC6-4264-BCA9-5A170671C377}"/>
    <cellStyle name="Normal 5" xfId="2" xr:uid="{00000000-0005-0000-0000-00000B000000}"/>
    <cellStyle name="Normal 6" xfId="24" xr:uid="{7D19C4D2-0D50-448A-84C9-A769141738FA}"/>
    <cellStyle name="Normal 7" xfId="32" xr:uid="{20F6FE00-1944-41AB-8B50-A49C259060E7}"/>
    <cellStyle name="Normal 7 4 2" xfId="41" xr:uid="{50D4F944-B42D-4BC8-BD04-1AE00D3858A5}"/>
    <cellStyle name="Normal 8" xfId="34" xr:uid="{3E46E090-5EF3-4536-85CE-029BBC90A3FB}"/>
    <cellStyle name="Normal 9" xfId="35" xr:uid="{C70536AA-47BE-4885-8D26-14F953D45274}"/>
    <cellStyle name="Porcentaje" xfId="31" builtinId="5"/>
    <cellStyle name="Porcentaje 2" xfId="30" xr:uid="{1BB1DA26-F25C-401B-8316-7C1EAEAA1DB7}"/>
    <cellStyle name="Texto explicativo 2" xfId="33" xr:uid="{1D234269-106F-4C51-83E6-40C5663AADB8}"/>
    <cellStyle name="Texto explicativo 2 3 2" xfId="40" xr:uid="{C06841E8-6A62-4C99-85E3-2D36E1A59532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76200</xdr:rowOff>
    </xdr:from>
    <xdr:to>
      <xdr:col>1</xdr:col>
      <xdr:colOff>1516831</xdr:colOff>
      <xdr:row>4</xdr:row>
      <xdr:rowOff>111780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4325" y="76200"/>
          <a:ext cx="2857500" cy="7442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425162</xdr:colOff>
      <xdr:row>0</xdr:row>
      <xdr:rowOff>142875</xdr:rowOff>
    </xdr:from>
    <xdr:to>
      <xdr:col>1</xdr:col>
      <xdr:colOff>1649330</xdr:colOff>
      <xdr:row>4</xdr:row>
      <xdr:rowOff>32135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1F4A548F-D569-4268-8DC9-E9C77EF78F6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25162" y="142875"/>
          <a:ext cx="2767218" cy="7274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449942</xdr:colOff>
      <xdr:row>1</xdr:row>
      <xdr:rowOff>13336</xdr:rowOff>
    </xdr:from>
    <xdr:to>
      <xdr:col>1</xdr:col>
      <xdr:colOff>1889478</xdr:colOff>
      <xdr:row>3</xdr:row>
      <xdr:rowOff>245957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24310A35-B20D-476C-85E7-3240C9E411F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9942" y="373169"/>
          <a:ext cx="3099003" cy="81385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338060</xdr:colOff>
      <xdr:row>0</xdr:row>
      <xdr:rowOff>169334</xdr:rowOff>
    </xdr:from>
    <xdr:ext cx="3062718" cy="656165"/>
    <xdr:pic>
      <xdr:nvPicPr>
        <xdr:cNvPr id="3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5A3F631C-078C-4F8A-AA0D-AF2E7EE2207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38060" y="169334"/>
          <a:ext cx="3062718" cy="65616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95250</xdr:rowOff>
    </xdr:from>
    <xdr:to>
      <xdr:col>1</xdr:col>
      <xdr:colOff>1638300</xdr:colOff>
      <xdr:row>2</xdr:row>
      <xdr:rowOff>248920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95250"/>
          <a:ext cx="2705100" cy="6870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457200</xdr:colOff>
      <xdr:row>0</xdr:row>
      <xdr:rowOff>95250</xdr:rowOff>
    </xdr:from>
    <xdr:to>
      <xdr:col>1</xdr:col>
      <xdr:colOff>1638300</xdr:colOff>
      <xdr:row>2</xdr:row>
      <xdr:rowOff>248920</xdr:rowOff>
    </xdr:to>
    <xdr:pic>
      <xdr:nvPicPr>
        <xdr:cNvPr id="3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DC22AE50-0E1A-47DE-84DB-99325E1DAFC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7200" y="95250"/>
          <a:ext cx="2774950" cy="6807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28575</xdr:rowOff>
    </xdr:from>
    <xdr:to>
      <xdr:col>1</xdr:col>
      <xdr:colOff>1609725</xdr:colOff>
      <xdr:row>3</xdr:row>
      <xdr:rowOff>104775</xdr:rowOff>
    </xdr:to>
    <xdr:pic>
      <xdr:nvPicPr>
        <xdr:cNvPr id="3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4325" y="28575"/>
          <a:ext cx="2895600" cy="76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314325</xdr:colOff>
      <xdr:row>0</xdr:row>
      <xdr:rowOff>28575</xdr:rowOff>
    </xdr:from>
    <xdr:to>
      <xdr:col>1</xdr:col>
      <xdr:colOff>1609725</xdr:colOff>
      <xdr:row>3</xdr:row>
      <xdr:rowOff>104775</xdr:rowOff>
    </xdr:to>
    <xdr:pic>
      <xdr:nvPicPr>
        <xdr:cNvPr id="4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445DF63B-815E-4A5C-9976-53F8976811F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4325" y="28575"/>
          <a:ext cx="2971800" cy="755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234949</xdr:colOff>
      <xdr:row>1</xdr:row>
      <xdr:rowOff>87312</xdr:rowOff>
    </xdr:from>
    <xdr:ext cx="2892425" cy="723265"/>
    <xdr:pic>
      <xdr:nvPicPr>
        <xdr:cNvPr id="4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4949" y="230187"/>
          <a:ext cx="2892425" cy="72326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431800</xdr:colOff>
      <xdr:row>75</xdr:row>
      <xdr:rowOff>120651</xdr:rowOff>
    </xdr:from>
    <xdr:ext cx="2527300" cy="641350"/>
    <xdr:pic>
      <xdr:nvPicPr>
        <xdr:cNvPr id="8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BB821111-8A45-442F-948C-0C7857982B1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31800" y="21628101"/>
          <a:ext cx="2527300" cy="641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352425</xdr:colOff>
      <xdr:row>111</xdr:row>
      <xdr:rowOff>0</xdr:rowOff>
    </xdr:from>
    <xdr:ext cx="2828925" cy="708025"/>
    <xdr:pic>
      <xdr:nvPicPr>
        <xdr:cNvPr id="9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BF4E161A-A5AA-4F26-9F42-19D772BED90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2425" y="43732450"/>
          <a:ext cx="2828925" cy="70802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0</xdr:col>
      <xdr:colOff>552450</xdr:colOff>
      <xdr:row>50</xdr:row>
      <xdr:rowOff>1</xdr:rowOff>
    </xdr:from>
    <xdr:to>
      <xdr:col>1</xdr:col>
      <xdr:colOff>1508760</xdr:colOff>
      <xdr:row>54</xdr:row>
      <xdr:rowOff>60961</xdr:rowOff>
    </xdr:to>
    <xdr:pic>
      <xdr:nvPicPr>
        <xdr:cNvPr id="6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C643A8C8-4B4F-415F-AAD4-93725133C90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2450" y="14490701"/>
          <a:ext cx="2628900" cy="6413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276225</xdr:colOff>
      <xdr:row>26</xdr:row>
      <xdr:rowOff>0</xdr:rowOff>
    </xdr:from>
    <xdr:to>
      <xdr:col>1</xdr:col>
      <xdr:colOff>1574165</xdr:colOff>
      <xdr:row>31</xdr:row>
      <xdr:rowOff>22860</xdr:rowOff>
    </xdr:to>
    <xdr:pic>
      <xdr:nvPicPr>
        <xdr:cNvPr id="7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E84D2C9B-D5C2-49EE-A24B-7666B1986F5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76225" y="15087600"/>
          <a:ext cx="2971800" cy="75565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0</xdr:col>
      <xdr:colOff>327025</xdr:colOff>
      <xdr:row>140</xdr:row>
      <xdr:rowOff>0</xdr:rowOff>
    </xdr:from>
    <xdr:ext cx="2828925" cy="708025"/>
    <xdr:pic>
      <xdr:nvPicPr>
        <xdr:cNvPr id="10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D17C12E0-2500-4894-AF94-CDD0ACBD1C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27025" y="36322000"/>
          <a:ext cx="2828925" cy="7080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552450</xdr:colOff>
      <xdr:row>171</xdr:row>
      <xdr:rowOff>1</xdr:rowOff>
    </xdr:from>
    <xdr:ext cx="2628900" cy="641350"/>
    <xdr:pic>
      <xdr:nvPicPr>
        <xdr:cNvPr id="11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A9021300-F3F9-4087-8B7A-33D776F9BF4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2450" y="14928851"/>
          <a:ext cx="2628900" cy="6413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370840</xdr:colOff>
      <xdr:row>0</xdr:row>
      <xdr:rowOff>66675</xdr:rowOff>
    </xdr:from>
    <xdr:ext cx="2619375" cy="676910"/>
    <xdr:pic>
      <xdr:nvPicPr>
        <xdr:cNvPr id="4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0840" y="66675"/>
          <a:ext cx="2619375" cy="67691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1</xdr:row>
      <xdr:rowOff>85725</xdr:rowOff>
    </xdr:from>
    <xdr:to>
      <xdr:col>1</xdr:col>
      <xdr:colOff>1412875</xdr:colOff>
      <xdr:row>3</xdr:row>
      <xdr:rowOff>256540</xdr:rowOff>
    </xdr:to>
    <xdr:pic>
      <xdr:nvPicPr>
        <xdr:cNvPr id="3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1475" y="466725"/>
          <a:ext cx="2584450" cy="7232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297180</xdr:colOff>
      <xdr:row>0</xdr:row>
      <xdr:rowOff>169545</xdr:rowOff>
    </xdr:from>
    <xdr:to>
      <xdr:col>1</xdr:col>
      <xdr:colOff>1621155</xdr:colOff>
      <xdr:row>5</xdr:row>
      <xdr:rowOff>1270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7180" y="169545"/>
          <a:ext cx="2924175" cy="733425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0</xdr:col>
      <xdr:colOff>449580</xdr:colOff>
      <xdr:row>30</xdr:row>
      <xdr:rowOff>55245</xdr:rowOff>
    </xdr:from>
    <xdr:ext cx="2924175" cy="733425"/>
    <xdr:pic>
      <xdr:nvPicPr>
        <xdr:cNvPr id="3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805BA0C1-E445-4DB5-B7A5-68446C1A73B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9580" y="236220"/>
          <a:ext cx="2924175" cy="7334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85725</xdr:rowOff>
    </xdr:from>
    <xdr:to>
      <xdr:col>1</xdr:col>
      <xdr:colOff>1685925</xdr:colOff>
      <xdr:row>3</xdr:row>
      <xdr:rowOff>39370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1000" y="85725"/>
          <a:ext cx="2857500" cy="7442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527686</xdr:colOff>
      <xdr:row>1</xdr:row>
      <xdr:rowOff>19050</xdr:rowOff>
    </xdr:from>
    <xdr:to>
      <xdr:col>1</xdr:col>
      <xdr:colOff>1605190</xdr:colOff>
      <xdr:row>4</xdr:row>
      <xdr:rowOff>183424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1155F92A-68E0-448A-A87A-D795531B990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7686" y="171450"/>
          <a:ext cx="2710814" cy="6515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232343</xdr:colOff>
      <xdr:row>0</xdr:row>
      <xdr:rowOff>113732</xdr:rowOff>
    </xdr:from>
    <xdr:ext cx="2924175" cy="733425"/>
    <xdr:pic>
      <xdr:nvPicPr>
        <xdr:cNvPr id="3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EC3CDFBC-5ACC-443D-9B56-BBDA5AF7A5E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32343" y="113732"/>
          <a:ext cx="2924175" cy="7334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371475</xdr:colOff>
      <xdr:row>1</xdr:row>
      <xdr:rowOff>85725</xdr:rowOff>
    </xdr:from>
    <xdr:ext cx="2663224" cy="720004"/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96262228-36C8-4202-9BDB-DCCAAF1A08D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1475" y="269875"/>
          <a:ext cx="2663224" cy="72000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371475</xdr:colOff>
      <xdr:row>1</xdr:row>
      <xdr:rowOff>85725</xdr:rowOff>
    </xdr:from>
    <xdr:ext cx="2663224" cy="720004"/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CEF7FAAB-8A0D-4EFE-9F95-0F8C798401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1475" y="276225"/>
          <a:ext cx="2663224" cy="72000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142874</xdr:rowOff>
    </xdr:from>
    <xdr:to>
      <xdr:col>1</xdr:col>
      <xdr:colOff>2458085</xdr:colOff>
      <xdr:row>4</xdr:row>
      <xdr:rowOff>101881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E4BFB926-B37E-437F-968B-0EBF33ABA41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5750" y="142874"/>
          <a:ext cx="2570127" cy="682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142875</xdr:rowOff>
    </xdr:from>
    <xdr:to>
      <xdr:col>1</xdr:col>
      <xdr:colOff>2446655</xdr:colOff>
      <xdr:row>4</xdr:row>
      <xdr:rowOff>9525</xdr:rowOff>
    </xdr:to>
    <xdr:pic>
      <xdr:nvPicPr>
        <xdr:cNvPr id="2" name="4 Imagen" descr="C:\Users\angel\AppData\Local\Microsoft\Windows\INetCache\Content.Word\LOGO_Mesa de trabajo 1.png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5750" y="142875"/>
          <a:ext cx="2551430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6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7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8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1"/>
  <sheetViews>
    <sheetView topLeftCell="A12" zoomScale="80" zoomScaleNormal="80" zoomScaleSheetLayoutView="100" workbookViewId="0">
      <selection activeCell="O15" sqref="O1:T1048576"/>
    </sheetView>
  </sheetViews>
  <sheetFormatPr baseColWidth="10" defaultColWidth="10.81640625" defaultRowHeight="11.5"/>
  <cols>
    <col min="1" max="1" width="24.7265625" style="14" customWidth="1"/>
    <col min="2" max="2" width="37.7265625" style="14" customWidth="1"/>
    <col min="3" max="12" width="3.7265625" style="14" customWidth="1"/>
    <col min="13" max="13" width="3.1796875" style="14" customWidth="1"/>
    <col min="14" max="14" width="3.7265625" style="14" customWidth="1"/>
    <col min="15" max="24" width="13.81640625" style="14" customWidth="1"/>
    <col min="25" max="25" width="12.54296875" style="14" customWidth="1"/>
    <col min="26" max="26" width="27.26953125" style="14" customWidth="1"/>
    <col min="27" max="16384" width="10.81640625" style="14"/>
  </cols>
  <sheetData>
    <row r="1" spans="1:26" ht="16.5" customHeight="1">
      <c r="A1" s="40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46"/>
      <c r="P1" s="46"/>
      <c r="Q1" s="46"/>
      <c r="R1" s="46"/>
      <c r="S1" s="46"/>
      <c r="T1" s="46"/>
      <c r="U1" s="46"/>
      <c r="V1" s="46"/>
      <c r="W1" s="46"/>
      <c r="X1" s="46"/>
      <c r="Y1" s="40"/>
      <c r="Z1" s="41"/>
    </row>
    <row r="2" spans="1:26" ht="15.75" customHeight="1">
      <c r="G2" s="426" t="s">
        <v>237</v>
      </c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  <c r="X2" s="426"/>
      <c r="Y2" s="426"/>
      <c r="Z2" s="426"/>
    </row>
    <row r="3" spans="1:26" ht="12" customHeight="1">
      <c r="G3" s="425" t="s">
        <v>0</v>
      </c>
      <c r="H3" s="425"/>
      <c r="I3" s="425"/>
      <c r="J3" s="425"/>
      <c r="K3" s="425"/>
      <c r="L3" s="425"/>
      <c r="M3" s="425"/>
      <c r="N3" s="425"/>
      <c r="O3" s="427" t="s">
        <v>139</v>
      </c>
      <c r="P3" s="428"/>
      <c r="Q3" s="428"/>
      <c r="R3" s="428"/>
      <c r="S3" s="428"/>
      <c r="T3" s="428"/>
      <c r="U3" s="428"/>
      <c r="V3" s="428"/>
      <c r="W3" s="428"/>
      <c r="X3" s="428"/>
      <c r="Y3" s="428"/>
      <c r="Z3" s="429"/>
    </row>
    <row r="4" spans="1:26" ht="12" customHeight="1">
      <c r="G4" s="425" t="s">
        <v>2</v>
      </c>
      <c r="H4" s="425"/>
      <c r="I4" s="425"/>
      <c r="J4" s="425"/>
      <c r="K4" s="425"/>
      <c r="L4" s="425"/>
      <c r="M4" s="425"/>
      <c r="N4" s="425"/>
      <c r="O4" s="433" t="s">
        <v>238</v>
      </c>
      <c r="P4" s="434"/>
      <c r="Q4" s="434"/>
      <c r="R4" s="434"/>
      <c r="S4" s="434"/>
      <c r="T4" s="434"/>
      <c r="U4" s="434"/>
      <c r="V4" s="434"/>
      <c r="W4" s="434"/>
      <c r="X4" s="434"/>
      <c r="Y4" s="434"/>
      <c r="Z4" s="435"/>
    </row>
    <row r="5" spans="1:26" ht="18" customHeight="1"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29.15" customHeight="1">
      <c r="A6" s="18" t="s">
        <v>3</v>
      </c>
      <c r="B6" s="436" t="s">
        <v>4</v>
      </c>
      <c r="C6" s="436"/>
      <c r="D6" s="436"/>
      <c r="E6" s="436"/>
      <c r="F6" s="436"/>
      <c r="G6" s="436"/>
      <c r="H6" s="436"/>
      <c r="I6" s="436"/>
      <c r="J6" s="436"/>
      <c r="K6" s="436"/>
      <c r="L6" s="436"/>
      <c r="M6" s="436"/>
      <c r="N6" s="436"/>
      <c r="O6" s="436"/>
      <c r="P6" s="436"/>
      <c r="Q6" s="436"/>
      <c r="R6" s="436"/>
      <c r="S6" s="436"/>
      <c r="T6" s="436"/>
      <c r="U6" s="436"/>
      <c r="V6" s="436"/>
      <c r="W6" s="436"/>
      <c r="X6" s="436"/>
      <c r="Y6" s="436"/>
      <c r="Z6" s="436"/>
    </row>
    <row r="7" spans="1:26" ht="20.25" customHeight="1">
      <c r="A7" s="180" t="s">
        <v>5</v>
      </c>
      <c r="B7" s="430" t="s">
        <v>239</v>
      </c>
      <c r="C7" s="430"/>
      <c r="D7" s="430"/>
      <c r="E7" s="430"/>
      <c r="F7" s="430"/>
      <c r="G7" s="430"/>
      <c r="H7" s="430"/>
      <c r="I7" s="430"/>
      <c r="J7" s="430"/>
      <c r="K7" s="430"/>
      <c r="L7" s="430"/>
      <c r="M7" s="430"/>
      <c r="N7" s="430"/>
      <c r="O7" s="430"/>
      <c r="P7" s="430"/>
      <c r="Q7" s="430"/>
      <c r="R7" s="430"/>
      <c r="S7" s="430"/>
      <c r="T7" s="430"/>
      <c r="U7" s="430"/>
      <c r="V7" s="430"/>
      <c r="W7" s="430"/>
      <c r="X7" s="430"/>
      <c r="Y7" s="430"/>
      <c r="Z7" s="430"/>
    </row>
    <row r="8" spans="1:26" ht="20.25" customHeight="1">
      <c r="A8" s="19" t="s">
        <v>6</v>
      </c>
      <c r="B8" s="437" t="s">
        <v>7</v>
      </c>
      <c r="C8" s="437"/>
      <c r="D8" s="437"/>
      <c r="E8" s="437"/>
      <c r="F8" s="437"/>
      <c r="G8" s="437"/>
      <c r="H8" s="437"/>
      <c r="I8" s="437"/>
      <c r="J8" s="437"/>
      <c r="K8" s="437"/>
      <c r="L8" s="437"/>
      <c r="M8" s="437"/>
      <c r="N8" s="437"/>
      <c r="O8" s="437"/>
      <c r="P8" s="437"/>
      <c r="Q8" s="437"/>
      <c r="R8" s="437"/>
      <c r="S8" s="437"/>
      <c r="T8" s="437"/>
      <c r="U8" s="437"/>
      <c r="V8" s="437"/>
      <c r="W8" s="437"/>
      <c r="X8" s="437"/>
      <c r="Y8" s="437"/>
      <c r="Z8" s="437"/>
    </row>
    <row r="9" spans="1:26" ht="21" customHeight="1">
      <c r="A9" s="183" t="s">
        <v>8</v>
      </c>
      <c r="B9" s="430" t="s">
        <v>240</v>
      </c>
      <c r="C9" s="430"/>
      <c r="D9" s="430"/>
      <c r="E9" s="430"/>
      <c r="F9" s="430"/>
      <c r="G9" s="430"/>
      <c r="H9" s="430"/>
      <c r="I9" s="430"/>
      <c r="J9" s="430"/>
      <c r="K9" s="430"/>
      <c r="L9" s="430"/>
      <c r="M9" s="430"/>
      <c r="N9" s="430"/>
      <c r="O9" s="430"/>
      <c r="P9" s="430"/>
      <c r="Q9" s="430"/>
      <c r="R9" s="430"/>
      <c r="S9" s="430"/>
      <c r="T9" s="430"/>
      <c r="U9" s="430"/>
      <c r="V9" s="430"/>
      <c r="W9" s="430"/>
      <c r="X9" s="430"/>
      <c r="Y9" s="430"/>
      <c r="Z9" s="430"/>
    </row>
    <row r="10" spans="1:26" ht="23.25" customHeight="1">
      <c r="A10" s="184" t="s">
        <v>10</v>
      </c>
      <c r="B10" s="431" t="s">
        <v>11</v>
      </c>
      <c r="C10" s="431"/>
      <c r="D10" s="431"/>
      <c r="E10" s="431"/>
      <c r="F10" s="431"/>
      <c r="G10" s="431"/>
      <c r="H10" s="431"/>
      <c r="I10" s="431"/>
      <c r="J10" s="431"/>
      <c r="K10" s="431"/>
      <c r="L10" s="431"/>
      <c r="M10" s="431"/>
      <c r="N10" s="431"/>
      <c r="O10" s="431"/>
      <c r="P10" s="431"/>
      <c r="Q10" s="431"/>
      <c r="R10" s="431"/>
      <c r="S10" s="431"/>
      <c r="T10" s="431"/>
      <c r="U10" s="431"/>
      <c r="V10" s="431"/>
      <c r="W10" s="431"/>
      <c r="X10" s="431"/>
      <c r="Y10" s="431"/>
      <c r="Z10" s="431"/>
    </row>
    <row r="11" spans="1:26" ht="31.5" customHeight="1">
      <c r="A11" s="18" t="s">
        <v>12</v>
      </c>
      <c r="B11" s="438" t="s">
        <v>13</v>
      </c>
      <c r="C11" s="438"/>
      <c r="D11" s="438"/>
      <c r="E11" s="438"/>
      <c r="F11" s="438"/>
      <c r="G11" s="438"/>
      <c r="H11" s="438"/>
      <c r="I11" s="438"/>
      <c r="J11" s="438"/>
      <c r="K11" s="438"/>
      <c r="L11" s="438"/>
      <c r="M11" s="438"/>
      <c r="N11" s="438"/>
      <c r="O11" s="438"/>
      <c r="P11" s="438"/>
      <c r="Q11" s="438"/>
      <c r="R11" s="438"/>
      <c r="S11" s="438"/>
      <c r="T11" s="438"/>
      <c r="U11" s="438"/>
      <c r="V11" s="438"/>
      <c r="W11" s="438"/>
      <c r="X11" s="438"/>
      <c r="Y11" s="438"/>
      <c r="Z11" s="438"/>
    </row>
    <row r="12" spans="1:26" ht="13.5" customHeight="1">
      <c r="A12" s="423" t="s">
        <v>14</v>
      </c>
      <c r="B12" s="423" t="s">
        <v>15</v>
      </c>
      <c r="C12" s="423" t="s">
        <v>16</v>
      </c>
      <c r="D12" s="423"/>
      <c r="E12" s="423"/>
      <c r="F12" s="423"/>
      <c r="G12" s="423"/>
      <c r="H12" s="423"/>
      <c r="I12" s="423"/>
      <c r="J12" s="423"/>
      <c r="K12" s="423" t="s">
        <v>17</v>
      </c>
      <c r="L12" s="423"/>
      <c r="M12" s="423"/>
      <c r="N12" s="423"/>
      <c r="O12" s="423"/>
      <c r="P12" s="423"/>
      <c r="Q12" s="423"/>
      <c r="R12" s="423"/>
      <c r="S12" s="423"/>
      <c r="T12" s="423"/>
      <c r="U12" s="423"/>
      <c r="V12" s="423"/>
      <c r="W12" s="423"/>
      <c r="X12" s="423"/>
      <c r="Y12" s="423"/>
      <c r="Z12" s="423"/>
    </row>
    <row r="13" spans="1:26" ht="15" customHeight="1">
      <c r="A13" s="423"/>
      <c r="B13" s="423"/>
      <c r="C13" s="423"/>
      <c r="D13" s="423"/>
      <c r="E13" s="423"/>
      <c r="F13" s="423"/>
      <c r="G13" s="423"/>
      <c r="H13" s="423"/>
      <c r="I13" s="423"/>
      <c r="J13" s="423"/>
      <c r="K13" s="42">
        <v>1</v>
      </c>
      <c r="L13" s="42">
        <v>2</v>
      </c>
      <c r="M13" s="43">
        <v>3</v>
      </c>
      <c r="N13" s="43">
        <v>4</v>
      </c>
      <c r="O13" s="423"/>
      <c r="P13" s="423"/>
      <c r="Q13" s="423"/>
      <c r="R13" s="423"/>
      <c r="S13" s="423"/>
      <c r="T13" s="423"/>
      <c r="U13" s="423"/>
      <c r="V13" s="423"/>
      <c r="W13" s="423"/>
      <c r="X13" s="423"/>
      <c r="Y13" s="423"/>
      <c r="Z13" s="423"/>
    </row>
    <row r="14" spans="1:26" ht="35.25" customHeight="1">
      <c r="A14" s="178" t="s">
        <v>18</v>
      </c>
      <c r="B14" s="178" t="s">
        <v>19</v>
      </c>
      <c r="C14" s="439" t="s">
        <v>20</v>
      </c>
      <c r="D14" s="439"/>
      <c r="E14" s="439"/>
      <c r="F14" s="439"/>
      <c r="G14" s="439"/>
      <c r="H14" s="439"/>
      <c r="I14" s="439"/>
      <c r="J14" s="439"/>
      <c r="K14" s="29">
        <v>24000</v>
      </c>
      <c r="L14" s="29">
        <v>27000</v>
      </c>
      <c r="M14" s="29">
        <v>30000</v>
      </c>
      <c r="N14" s="29">
        <v>30000</v>
      </c>
      <c r="O14" s="424"/>
      <c r="P14" s="424"/>
      <c r="Q14" s="424"/>
      <c r="R14" s="424"/>
      <c r="S14" s="424"/>
      <c r="T14" s="424"/>
      <c r="U14" s="424"/>
      <c r="V14" s="424"/>
      <c r="W14" s="424"/>
      <c r="X14" s="424"/>
      <c r="Y14" s="424"/>
      <c r="Z14" s="424"/>
    </row>
    <row r="15" spans="1:26" ht="15" customHeight="1">
      <c r="A15" s="424"/>
      <c r="B15" s="426" t="s">
        <v>21</v>
      </c>
      <c r="C15" s="426" t="s">
        <v>22</v>
      </c>
      <c r="D15" s="426"/>
      <c r="E15" s="426"/>
      <c r="F15" s="426"/>
      <c r="G15" s="426"/>
      <c r="H15" s="426"/>
      <c r="I15" s="426"/>
      <c r="J15" s="426"/>
      <c r="K15" s="426"/>
      <c r="L15" s="426"/>
      <c r="M15" s="426"/>
      <c r="N15" s="426"/>
      <c r="O15" s="432" t="s">
        <v>23</v>
      </c>
      <c r="P15" s="432" t="s">
        <v>310</v>
      </c>
      <c r="Q15" s="432" t="s">
        <v>322</v>
      </c>
      <c r="R15" s="432" t="s">
        <v>377</v>
      </c>
      <c r="S15" s="432" t="s">
        <v>378</v>
      </c>
      <c r="T15" s="432" t="s">
        <v>389</v>
      </c>
      <c r="U15" s="432" t="s">
        <v>396</v>
      </c>
      <c r="V15" s="432" t="s">
        <v>399</v>
      </c>
      <c r="W15" s="432" t="s">
        <v>412</v>
      </c>
      <c r="X15" s="432" t="s">
        <v>311</v>
      </c>
      <c r="Y15" s="426" t="s">
        <v>24</v>
      </c>
      <c r="Z15" s="426"/>
    </row>
    <row r="16" spans="1:26" ht="15" customHeight="1">
      <c r="A16" s="424"/>
      <c r="B16" s="426"/>
      <c r="C16" s="175" t="s">
        <v>25</v>
      </c>
      <c r="D16" s="175" t="s">
        <v>26</v>
      </c>
      <c r="E16" s="175" t="s">
        <v>27</v>
      </c>
      <c r="F16" s="175" t="s">
        <v>28</v>
      </c>
      <c r="G16" s="175" t="s">
        <v>27</v>
      </c>
      <c r="H16" s="175" t="s">
        <v>29</v>
      </c>
      <c r="I16" s="175" t="s">
        <v>29</v>
      </c>
      <c r="J16" s="175" t="s">
        <v>28</v>
      </c>
      <c r="K16" s="175" t="s">
        <v>30</v>
      </c>
      <c r="L16" s="175" t="s">
        <v>31</v>
      </c>
      <c r="M16" s="175" t="s">
        <v>32</v>
      </c>
      <c r="N16" s="175" t="s">
        <v>33</v>
      </c>
      <c r="O16" s="432"/>
      <c r="P16" s="432"/>
      <c r="Q16" s="432"/>
      <c r="R16" s="432"/>
      <c r="S16" s="432"/>
      <c r="T16" s="432"/>
      <c r="U16" s="432"/>
      <c r="V16" s="432"/>
      <c r="W16" s="432"/>
      <c r="X16" s="432"/>
      <c r="Y16" s="175" t="s">
        <v>34</v>
      </c>
      <c r="Z16" s="175" t="s">
        <v>35</v>
      </c>
    </row>
    <row r="17" spans="1:26" ht="23">
      <c r="A17" s="179">
        <v>1</v>
      </c>
      <c r="B17" s="177" t="s">
        <v>36</v>
      </c>
      <c r="C17" s="383"/>
      <c r="D17" s="175"/>
      <c r="E17" s="175"/>
      <c r="F17" s="175"/>
      <c r="G17" s="175"/>
      <c r="H17" s="175"/>
      <c r="I17" s="383"/>
      <c r="J17" s="175"/>
      <c r="K17" s="175"/>
      <c r="L17" s="175"/>
      <c r="M17" s="175"/>
      <c r="N17" s="175"/>
      <c r="O17" s="30">
        <v>0</v>
      </c>
      <c r="P17" s="333"/>
      <c r="Q17" s="333"/>
      <c r="R17" s="333"/>
      <c r="S17" s="333"/>
      <c r="T17" s="333"/>
      <c r="U17" s="333"/>
      <c r="V17" s="333"/>
      <c r="W17" s="333"/>
      <c r="X17" s="333">
        <f>SUM(O17:W17)</f>
        <v>0</v>
      </c>
      <c r="Y17" s="185"/>
      <c r="Z17" s="178"/>
    </row>
    <row r="18" spans="1:26" ht="23">
      <c r="A18" s="179">
        <v>2</v>
      </c>
      <c r="B18" s="177" t="s">
        <v>37</v>
      </c>
      <c r="C18" s="383"/>
      <c r="D18" s="383"/>
      <c r="E18" s="383"/>
      <c r="F18" s="383"/>
      <c r="G18" s="383"/>
      <c r="H18" s="383"/>
      <c r="I18" s="383"/>
      <c r="J18" s="383"/>
      <c r="K18" s="383"/>
      <c r="L18" s="383"/>
      <c r="M18" s="383"/>
      <c r="N18" s="383"/>
      <c r="O18" s="30">
        <v>0</v>
      </c>
      <c r="P18" s="333"/>
      <c r="Q18" s="333"/>
      <c r="R18" s="333"/>
      <c r="S18" s="333"/>
      <c r="T18" s="333"/>
      <c r="U18" s="333"/>
      <c r="V18" s="333"/>
      <c r="W18" s="333"/>
      <c r="X18" s="333">
        <f t="shared" ref="X18:X35" si="0">SUM(O18:W18)</f>
        <v>0</v>
      </c>
      <c r="Y18" s="186"/>
      <c r="Z18" s="187"/>
    </row>
    <row r="19" spans="1:26" ht="23">
      <c r="A19" s="179">
        <v>3</v>
      </c>
      <c r="B19" s="177" t="s">
        <v>39</v>
      </c>
      <c r="C19" s="383"/>
      <c r="D19" s="383"/>
      <c r="E19" s="383"/>
      <c r="F19" s="383"/>
      <c r="G19" s="383"/>
      <c r="H19" s="383"/>
      <c r="I19" s="383"/>
      <c r="J19" s="383"/>
      <c r="K19" s="383"/>
      <c r="L19" s="383"/>
      <c r="M19" s="383"/>
      <c r="N19" s="383"/>
      <c r="O19" s="30">
        <v>0</v>
      </c>
      <c r="P19" s="333"/>
      <c r="Q19" s="333"/>
      <c r="R19" s="333"/>
      <c r="S19" s="333"/>
      <c r="T19" s="333"/>
      <c r="U19" s="333"/>
      <c r="V19" s="333"/>
      <c r="W19" s="333"/>
      <c r="X19" s="333">
        <f t="shared" si="0"/>
        <v>0</v>
      </c>
      <c r="Y19" s="186"/>
      <c r="Z19" s="187"/>
    </row>
    <row r="20" spans="1:26" ht="40" customHeight="1">
      <c r="A20" s="179">
        <v>4</v>
      </c>
      <c r="B20" s="177" t="s">
        <v>40</v>
      </c>
      <c r="C20" s="383"/>
      <c r="D20" s="383"/>
      <c r="E20" s="383"/>
      <c r="F20" s="383"/>
      <c r="G20" s="383"/>
      <c r="H20" s="383"/>
      <c r="I20" s="383"/>
      <c r="J20" s="383"/>
      <c r="K20" s="383"/>
      <c r="L20" s="383"/>
      <c r="M20" s="383"/>
      <c r="N20" s="383"/>
      <c r="O20" s="30">
        <v>0</v>
      </c>
      <c r="P20" s="333"/>
      <c r="Q20" s="333"/>
      <c r="R20" s="333"/>
      <c r="S20" s="333"/>
      <c r="T20" s="333"/>
      <c r="U20" s="333"/>
      <c r="V20" s="333"/>
      <c r="W20" s="333"/>
      <c r="X20" s="333">
        <f t="shared" si="0"/>
        <v>0</v>
      </c>
      <c r="Y20" s="186"/>
      <c r="Z20" s="187"/>
    </row>
    <row r="21" spans="1:26" ht="46.5" customHeight="1">
      <c r="A21" s="179">
        <v>5</v>
      </c>
      <c r="B21" s="177" t="s">
        <v>241</v>
      </c>
      <c r="C21" s="36"/>
      <c r="D21" s="36"/>
      <c r="E21" s="36"/>
      <c r="F21" s="36"/>
      <c r="G21" s="383"/>
      <c r="H21" s="383"/>
      <c r="I21" s="383"/>
      <c r="J21" s="36"/>
      <c r="K21" s="36"/>
      <c r="L21" s="36"/>
      <c r="M21" s="36"/>
      <c r="N21" s="36"/>
      <c r="O21" s="30">
        <v>0</v>
      </c>
      <c r="P21" s="333"/>
      <c r="Q21" s="333"/>
      <c r="R21" s="333"/>
      <c r="S21" s="333"/>
      <c r="T21" s="333"/>
      <c r="U21" s="333"/>
      <c r="V21" s="333"/>
      <c r="W21" s="333"/>
      <c r="X21" s="333">
        <f t="shared" si="0"/>
        <v>0</v>
      </c>
      <c r="Y21" s="186"/>
      <c r="Z21" s="187"/>
    </row>
    <row r="22" spans="1:26" ht="46" customHeight="1">
      <c r="A22" s="179">
        <v>6</v>
      </c>
      <c r="B22" s="177" t="s">
        <v>242</v>
      </c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83"/>
      <c r="N22" s="383"/>
      <c r="O22" s="30">
        <v>0</v>
      </c>
      <c r="P22" s="333"/>
      <c r="Q22" s="333"/>
      <c r="R22" s="333"/>
      <c r="S22" s="333"/>
      <c r="T22" s="333"/>
      <c r="U22" s="333"/>
      <c r="V22" s="333"/>
      <c r="W22" s="333"/>
      <c r="X22" s="333">
        <f t="shared" si="0"/>
        <v>0</v>
      </c>
      <c r="Y22" s="186"/>
      <c r="Z22" s="187"/>
    </row>
    <row r="23" spans="1:26" ht="34.5">
      <c r="A23" s="179">
        <v>7</v>
      </c>
      <c r="B23" s="178" t="s">
        <v>243</v>
      </c>
      <c r="C23" s="383"/>
      <c r="D23" s="383"/>
      <c r="E23" s="383"/>
      <c r="F23" s="383"/>
      <c r="G23" s="36"/>
      <c r="H23" s="36"/>
      <c r="I23" s="36"/>
      <c r="J23" s="36"/>
      <c r="K23" s="36"/>
      <c r="L23" s="36"/>
      <c r="M23" s="36"/>
      <c r="N23" s="36"/>
      <c r="O23" s="30">
        <v>5900</v>
      </c>
      <c r="P23" s="333"/>
      <c r="Q23" s="333"/>
      <c r="R23" s="333"/>
      <c r="S23" s="333"/>
      <c r="T23" s="333"/>
      <c r="U23" s="333"/>
      <c r="V23" s="333"/>
      <c r="W23" s="333"/>
      <c r="X23" s="333">
        <f t="shared" si="0"/>
        <v>5900</v>
      </c>
      <c r="Y23" s="137" t="s">
        <v>41</v>
      </c>
      <c r="Z23" s="178" t="s">
        <v>42</v>
      </c>
    </row>
    <row r="24" spans="1:26" ht="37.5" customHeight="1">
      <c r="A24" s="179">
        <v>8</v>
      </c>
      <c r="B24" s="178" t="s">
        <v>244</v>
      </c>
      <c r="C24" s="36"/>
      <c r="D24" s="36"/>
      <c r="E24" s="36"/>
      <c r="F24" s="36"/>
      <c r="G24" s="383"/>
      <c r="H24" s="383"/>
      <c r="I24" s="383"/>
      <c r="J24" s="383"/>
      <c r="K24" s="36"/>
      <c r="L24" s="36"/>
      <c r="M24" s="36"/>
      <c r="N24" s="36"/>
      <c r="O24" s="30">
        <v>8550</v>
      </c>
      <c r="P24" s="333"/>
      <c r="Q24" s="333"/>
      <c r="R24" s="333"/>
      <c r="S24" s="333"/>
      <c r="T24" s="333"/>
      <c r="U24" s="333"/>
      <c r="V24" s="333">
        <v>-2656.43</v>
      </c>
      <c r="W24" s="333"/>
      <c r="X24" s="333">
        <f t="shared" si="0"/>
        <v>5893.57</v>
      </c>
      <c r="Y24" s="137" t="s">
        <v>41</v>
      </c>
      <c r="Z24" s="178" t="s">
        <v>42</v>
      </c>
    </row>
    <row r="25" spans="1:26" ht="33" customHeight="1">
      <c r="A25" s="179">
        <v>9</v>
      </c>
      <c r="B25" s="178" t="s">
        <v>245</v>
      </c>
      <c r="C25" s="36"/>
      <c r="D25" s="36"/>
      <c r="E25" s="36"/>
      <c r="F25" s="36"/>
      <c r="G25" s="36"/>
      <c r="H25" s="36"/>
      <c r="I25" s="36"/>
      <c r="J25" s="36"/>
      <c r="K25" s="383"/>
      <c r="L25" s="383"/>
      <c r="M25" s="383"/>
      <c r="N25" s="383"/>
      <c r="O25" s="30">
        <v>8550</v>
      </c>
      <c r="P25" s="333"/>
      <c r="Q25" s="333"/>
      <c r="R25" s="333"/>
      <c r="S25" s="333"/>
      <c r="T25" s="333"/>
      <c r="U25" s="333"/>
      <c r="V25" s="333"/>
      <c r="W25" s="333"/>
      <c r="X25" s="333">
        <f t="shared" si="0"/>
        <v>8550</v>
      </c>
      <c r="Y25" s="137" t="s">
        <v>41</v>
      </c>
      <c r="Z25" s="178" t="s">
        <v>42</v>
      </c>
    </row>
    <row r="26" spans="1:26" ht="33" customHeight="1">
      <c r="A26" s="362">
        <v>10</v>
      </c>
      <c r="B26" s="378" t="s">
        <v>323</v>
      </c>
      <c r="C26" s="36"/>
      <c r="D26" s="36"/>
      <c r="E26" s="383"/>
      <c r="F26" s="383"/>
      <c r="G26" s="383"/>
      <c r="H26" s="383"/>
      <c r="I26" s="383"/>
      <c r="J26" s="36"/>
      <c r="K26" s="160"/>
      <c r="L26" s="160"/>
      <c r="M26" s="160"/>
      <c r="N26" s="160"/>
      <c r="O26" s="333"/>
      <c r="P26" s="333"/>
      <c r="Q26" s="382">
        <v>30000</v>
      </c>
      <c r="R26" s="382"/>
      <c r="S26" s="382"/>
      <c r="T26" s="382"/>
      <c r="U26" s="382"/>
      <c r="V26" s="382"/>
      <c r="W26" s="382"/>
      <c r="X26" s="333">
        <f t="shared" si="0"/>
        <v>30000</v>
      </c>
      <c r="Y26" s="139" t="s">
        <v>123</v>
      </c>
      <c r="Z26" s="366" t="s">
        <v>328</v>
      </c>
    </row>
    <row r="27" spans="1:26" ht="33" customHeight="1">
      <c r="A27" s="420">
        <v>11</v>
      </c>
      <c r="B27" s="417" t="s">
        <v>324</v>
      </c>
      <c r="C27" s="36"/>
      <c r="D27" s="36"/>
      <c r="E27" s="36"/>
      <c r="F27" s="36"/>
      <c r="G27" s="383"/>
      <c r="H27" s="383"/>
      <c r="I27" s="383"/>
      <c r="J27" s="383"/>
      <c r="K27" s="383"/>
      <c r="L27" s="383"/>
      <c r="M27" s="383"/>
      <c r="N27" s="383"/>
      <c r="O27" s="333"/>
      <c r="P27" s="333"/>
      <c r="Q27" s="382">
        <v>1000</v>
      </c>
      <c r="R27" s="382"/>
      <c r="S27" s="382"/>
      <c r="T27" s="382"/>
      <c r="U27" s="382"/>
      <c r="V27" s="382"/>
      <c r="W27" s="382"/>
      <c r="X27" s="333">
        <f t="shared" si="0"/>
        <v>1000</v>
      </c>
      <c r="Y27" s="139" t="s">
        <v>60</v>
      </c>
      <c r="Z27" s="380" t="s">
        <v>149</v>
      </c>
    </row>
    <row r="28" spans="1:26" ht="33" customHeight="1">
      <c r="A28" s="421"/>
      <c r="B28" s="418"/>
      <c r="C28" s="36"/>
      <c r="D28" s="36"/>
      <c r="E28" s="36"/>
      <c r="F28" s="36"/>
      <c r="G28" s="383"/>
      <c r="H28" s="383"/>
      <c r="I28" s="383"/>
      <c r="J28" s="383"/>
      <c r="K28" s="383"/>
      <c r="L28" s="383"/>
      <c r="M28" s="383"/>
      <c r="N28" s="383"/>
      <c r="O28" s="333"/>
      <c r="P28" s="333"/>
      <c r="Q28" s="333">
        <v>1500</v>
      </c>
      <c r="R28" s="333"/>
      <c r="S28" s="333"/>
      <c r="T28" s="333"/>
      <c r="U28" s="333"/>
      <c r="V28" s="382"/>
      <c r="W28" s="382"/>
      <c r="X28" s="333">
        <f t="shared" si="0"/>
        <v>1500</v>
      </c>
      <c r="Y28" s="139" t="s">
        <v>61</v>
      </c>
      <c r="Z28" s="366" t="s">
        <v>329</v>
      </c>
    </row>
    <row r="29" spans="1:26" ht="33" customHeight="1">
      <c r="A29" s="422"/>
      <c r="B29" s="419"/>
      <c r="C29" s="36"/>
      <c r="D29" s="36"/>
      <c r="E29" s="36"/>
      <c r="F29" s="36"/>
      <c r="G29" s="383"/>
      <c r="H29" s="383"/>
      <c r="I29" s="383"/>
      <c r="J29" s="383"/>
      <c r="K29" s="383"/>
      <c r="L29" s="383"/>
      <c r="M29" s="383"/>
      <c r="N29" s="383"/>
      <c r="O29" s="333"/>
      <c r="P29" s="333"/>
      <c r="Q29" s="333">
        <v>1750</v>
      </c>
      <c r="R29" s="333"/>
      <c r="S29" s="333"/>
      <c r="T29" s="333"/>
      <c r="U29" s="333"/>
      <c r="V29" s="382"/>
      <c r="W29" s="382"/>
      <c r="X29" s="333">
        <f t="shared" si="0"/>
        <v>1750</v>
      </c>
      <c r="Y29" s="139" t="s">
        <v>58</v>
      </c>
      <c r="Z29" s="380" t="s">
        <v>286</v>
      </c>
    </row>
    <row r="30" spans="1:26" ht="33" customHeight="1">
      <c r="A30" s="362">
        <v>12</v>
      </c>
      <c r="B30" s="379" t="s">
        <v>325</v>
      </c>
      <c r="C30" s="36"/>
      <c r="D30" s="36"/>
      <c r="E30" s="36"/>
      <c r="F30" s="36"/>
      <c r="G30" s="383"/>
      <c r="H30" s="383"/>
      <c r="I30" s="383"/>
      <c r="J30" s="383"/>
      <c r="K30" s="160"/>
      <c r="L30" s="160"/>
      <c r="M30" s="160"/>
      <c r="N30" s="160"/>
      <c r="O30" s="333"/>
      <c r="P30" s="333"/>
      <c r="Q30" s="333">
        <v>2125</v>
      </c>
      <c r="R30" s="333"/>
      <c r="S30" s="333"/>
      <c r="T30" s="333"/>
      <c r="U30" s="333"/>
      <c r="V30" s="333"/>
      <c r="W30" s="333"/>
      <c r="X30" s="333">
        <f t="shared" si="0"/>
        <v>2125</v>
      </c>
      <c r="Y30" s="144" t="s">
        <v>56</v>
      </c>
      <c r="Z30" s="366" t="s">
        <v>57</v>
      </c>
    </row>
    <row r="31" spans="1:26" ht="33" customHeight="1">
      <c r="A31" s="362">
        <v>13</v>
      </c>
      <c r="B31" s="379" t="s">
        <v>326</v>
      </c>
      <c r="C31" s="36"/>
      <c r="D31" s="36"/>
      <c r="E31" s="36"/>
      <c r="F31" s="36"/>
      <c r="G31" s="383"/>
      <c r="H31" s="383"/>
      <c r="I31" s="383"/>
      <c r="J31" s="383"/>
      <c r="K31" s="160"/>
      <c r="L31" s="160"/>
      <c r="M31" s="160"/>
      <c r="N31" s="160"/>
      <c r="O31" s="333"/>
      <c r="P31" s="333"/>
      <c r="Q31" s="333">
        <v>6000</v>
      </c>
      <c r="R31" s="333"/>
      <c r="S31" s="333"/>
      <c r="T31" s="333"/>
      <c r="U31" s="333"/>
      <c r="V31" s="333">
        <v>-5000</v>
      </c>
      <c r="W31" s="333"/>
      <c r="X31" s="333">
        <f t="shared" si="0"/>
        <v>1000</v>
      </c>
      <c r="Y31" s="381" t="s">
        <v>330</v>
      </c>
      <c r="Z31" s="275" t="s">
        <v>331</v>
      </c>
    </row>
    <row r="32" spans="1:26" ht="33" customHeight="1">
      <c r="A32" s="362">
        <v>14</v>
      </c>
      <c r="B32" s="368" t="s">
        <v>327</v>
      </c>
      <c r="C32" s="383"/>
      <c r="D32" s="383"/>
      <c r="E32" s="383"/>
      <c r="F32" s="383"/>
      <c r="G32" s="383"/>
      <c r="H32" s="383"/>
      <c r="I32" s="383"/>
      <c r="J32" s="383"/>
      <c r="K32" s="383"/>
      <c r="L32" s="383"/>
      <c r="M32" s="383"/>
      <c r="N32" s="383"/>
      <c r="O32" s="333"/>
      <c r="P32" s="333"/>
      <c r="Q32" s="333"/>
      <c r="R32" s="333"/>
      <c r="S32" s="333"/>
      <c r="T32" s="333"/>
      <c r="U32" s="333"/>
      <c r="V32" s="333"/>
      <c r="W32" s="333"/>
      <c r="X32" s="333">
        <f t="shared" si="0"/>
        <v>0</v>
      </c>
      <c r="Y32" s="137"/>
      <c r="Z32" s="366"/>
    </row>
    <row r="33" spans="1:26" ht="33" customHeight="1">
      <c r="A33" s="409">
        <v>15</v>
      </c>
      <c r="B33" s="407" t="s">
        <v>303</v>
      </c>
      <c r="C33" s="384"/>
      <c r="D33" s="384"/>
      <c r="E33" s="384"/>
      <c r="F33" s="384"/>
      <c r="G33" s="384"/>
      <c r="H33" s="384"/>
      <c r="I33" s="384"/>
      <c r="J33" s="384"/>
      <c r="K33" s="384"/>
      <c r="L33" s="383"/>
      <c r="M33" s="383"/>
      <c r="N33" s="383"/>
      <c r="O33" s="333"/>
      <c r="P33" s="333"/>
      <c r="Q33" s="333"/>
      <c r="R33" s="333"/>
      <c r="S33" s="333"/>
      <c r="T33" s="333"/>
      <c r="U33" s="333"/>
      <c r="V33" s="382">
        <v>1000</v>
      </c>
      <c r="W33" s="382"/>
      <c r="X33" s="333">
        <f t="shared" si="0"/>
        <v>1000</v>
      </c>
      <c r="Y33" s="381" t="s">
        <v>395</v>
      </c>
      <c r="Z33" s="380" t="s">
        <v>304</v>
      </c>
    </row>
    <row r="34" spans="1:26" ht="33" customHeight="1">
      <c r="A34" s="409">
        <v>16</v>
      </c>
      <c r="B34" s="407" t="s">
        <v>401</v>
      </c>
      <c r="C34" s="384"/>
      <c r="D34" s="384"/>
      <c r="E34" s="384"/>
      <c r="F34" s="384"/>
      <c r="G34" s="384"/>
      <c r="H34" s="384"/>
      <c r="I34" s="384"/>
      <c r="J34" s="384"/>
      <c r="K34" s="384"/>
      <c r="L34" s="383"/>
      <c r="M34" s="383"/>
      <c r="N34" s="383"/>
      <c r="O34" s="333"/>
      <c r="P34" s="333"/>
      <c r="Q34" s="333"/>
      <c r="R34" s="333"/>
      <c r="S34" s="333"/>
      <c r="T34" s="333"/>
      <c r="U34" s="333"/>
      <c r="V34" s="382">
        <v>1200</v>
      </c>
      <c r="W34" s="382"/>
      <c r="X34" s="333">
        <f t="shared" si="0"/>
        <v>1200</v>
      </c>
      <c r="Y34" s="381" t="s">
        <v>395</v>
      </c>
      <c r="Z34" s="380" t="s">
        <v>304</v>
      </c>
    </row>
    <row r="35" spans="1:26" ht="33" customHeight="1">
      <c r="A35" s="409">
        <v>17</v>
      </c>
      <c r="B35" s="407" t="s">
        <v>402</v>
      </c>
      <c r="C35" s="384"/>
      <c r="D35" s="384"/>
      <c r="E35" s="384"/>
      <c r="F35" s="384"/>
      <c r="G35" s="384"/>
      <c r="H35" s="384"/>
      <c r="I35" s="384"/>
      <c r="J35" s="384"/>
      <c r="K35" s="384"/>
      <c r="L35" s="383"/>
      <c r="M35" s="383"/>
      <c r="N35" s="383"/>
      <c r="O35" s="333"/>
      <c r="P35" s="333"/>
      <c r="Q35" s="333"/>
      <c r="R35" s="333"/>
      <c r="S35" s="333"/>
      <c r="T35" s="333"/>
      <c r="U35" s="333"/>
      <c r="V35" s="382">
        <v>1400</v>
      </c>
      <c r="W35" s="382"/>
      <c r="X35" s="333">
        <f t="shared" si="0"/>
        <v>1400</v>
      </c>
      <c r="Y35" s="144" t="s">
        <v>298</v>
      </c>
      <c r="Z35" s="410" t="s">
        <v>348</v>
      </c>
    </row>
    <row r="36" spans="1:26" ht="23.15" customHeight="1">
      <c r="A36" s="188"/>
      <c r="B36" s="189" t="s">
        <v>77</v>
      </c>
      <c r="C36" s="188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90">
        <f t="shared" ref="O36:X36" si="1">SUM(O17:O35)</f>
        <v>23000</v>
      </c>
      <c r="P36" s="190">
        <f t="shared" si="1"/>
        <v>0</v>
      </c>
      <c r="Q36" s="190">
        <f t="shared" si="1"/>
        <v>42375</v>
      </c>
      <c r="R36" s="190">
        <f t="shared" si="1"/>
        <v>0</v>
      </c>
      <c r="S36" s="190">
        <f t="shared" si="1"/>
        <v>0</v>
      </c>
      <c r="T36" s="190">
        <f t="shared" si="1"/>
        <v>0</v>
      </c>
      <c r="U36" s="190">
        <f t="shared" si="1"/>
        <v>0</v>
      </c>
      <c r="V36" s="190">
        <f t="shared" ref="V36" si="2">SUM(V17:V35)</f>
        <v>-4056.4300000000003</v>
      </c>
      <c r="W36" s="190">
        <f t="shared" si="1"/>
        <v>0</v>
      </c>
      <c r="X36" s="190">
        <f t="shared" si="1"/>
        <v>61318.57</v>
      </c>
      <c r="Y36" s="188"/>
      <c r="Z36" s="188"/>
    </row>
    <row r="37" spans="1:26"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</row>
    <row r="38" spans="1:26">
      <c r="O38" s="26"/>
      <c r="P38" s="26"/>
      <c r="Q38" s="26"/>
      <c r="R38" s="26"/>
      <c r="S38" s="26"/>
      <c r="T38" s="26"/>
      <c r="U38" s="26"/>
      <c r="V38" s="26"/>
      <c r="W38" s="26"/>
      <c r="X38" s="26"/>
    </row>
    <row r="39" spans="1:26"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1" spans="1:26">
      <c r="O41" s="191"/>
      <c r="P41" s="191"/>
      <c r="Q41" s="191"/>
      <c r="R41" s="191"/>
      <c r="S41" s="191"/>
      <c r="T41" s="191"/>
      <c r="U41" s="191"/>
      <c r="V41" s="191"/>
      <c r="W41" s="191"/>
      <c r="X41" s="191"/>
    </row>
  </sheetData>
  <mergeCells count="34">
    <mergeCell ref="O12:Z13"/>
    <mergeCell ref="C14:J14"/>
    <mergeCell ref="O14:Z14"/>
    <mergeCell ref="W15:W16"/>
    <mergeCell ref="X15:X16"/>
    <mergeCell ref="P15:P16"/>
    <mergeCell ref="Q15:Q16"/>
    <mergeCell ref="R15:R16"/>
    <mergeCell ref="S15:S16"/>
    <mergeCell ref="T15:T16"/>
    <mergeCell ref="U15:U16"/>
    <mergeCell ref="V15:V16"/>
    <mergeCell ref="G2:Z2"/>
    <mergeCell ref="O3:Z3"/>
    <mergeCell ref="B9:Z9"/>
    <mergeCell ref="B10:Z10"/>
    <mergeCell ref="C15:N15"/>
    <mergeCell ref="O15:O16"/>
    <mergeCell ref="Y15:Z15"/>
    <mergeCell ref="G4:N4"/>
    <mergeCell ref="O4:Z4"/>
    <mergeCell ref="B6:Z6"/>
    <mergeCell ref="B7:Z7"/>
    <mergeCell ref="B8:Z8"/>
    <mergeCell ref="B11:Z11"/>
    <mergeCell ref="B15:B16"/>
    <mergeCell ref="B12:B13"/>
    <mergeCell ref="C12:J13"/>
    <mergeCell ref="B27:B29"/>
    <mergeCell ref="A27:A29"/>
    <mergeCell ref="A12:A13"/>
    <mergeCell ref="A15:A16"/>
    <mergeCell ref="G3:N3"/>
    <mergeCell ref="K12:N12"/>
  </mergeCells>
  <printOptions horizontalCentered="1"/>
  <pageMargins left="0.70866141732283472" right="0.43307086614173229" top="0.74803149606299213" bottom="0.62992125984251968" header="0.31496062992125984" footer="0.31496062992125984"/>
  <pageSetup paperSize="9" scale="83" fitToHeight="0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B9B26-246D-470C-ABAC-CD6D01D75DE3}">
  <sheetPr>
    <tabColor rgb="FFFF0000"/>
    <pageSetUpPr fitToPage="1"/>
  </sheetPr>
  <dimension ref="A1:X38"/>
  <sheetViews>
    <sheetView topLeftCell="A11" zoomScale="64" workbookViewId="0">
      <selection activeCell="S20" sqref="S20"/>
    </sheetView>
  </sheetViews>
  <sheetFormatPr baseColWidth="10" defaultColWidth="10.81640625" defaultRowHeight="11.5"/>
  <cols>
    <col min="1" max="1" width="23.1796875" style="102" customWidth="1"/>
    <col min="2" max="2" width="34.1796875" style="102" customWidth="1"/>
    <col min="3" max="14" width="3.7265625" style="102" customWidth="1"/>
    <col min="15" max="15" width="13.54296875" style="123" customWidth="1"/>
    <col min="16" max="17" width="13.54296875" style="123" hidden="1" customWidth="1"/>
    <col min="18" max="21" width="13.54296875" style="123" customWidth="1"/>
    <col min="22" max="22" width="13.54296875" style="102" customWidth="1"/>
    <col min="23" max="23" width="27.453125" style="102" customWidth="1"/>
    <col min="24" max="16384" width="10.81640625" style="102"/>
  </cols>
  <sheetData>
    <row r="1" spans="1:23">
      <c r="G1" s="108"/>
      <c r="H1" s="108"/>
      <c r="I1" s="108"/>
      <c r="J1" s="108"/>
      <c r="K1" s="108"/>
      <c r="L1" s="108"/>
      <c r="M1" s="108"/>
      <c r="N1" s="108"/>
      <c r="O1" s="109"/>
      <c r="P1" s="109"/>
      <c r="Q1" s="109"/>
      <c r="R1" s="109"/>
      <c r="S1" s="109"/>
      <c r="T1" s="109"/>
      <c r="U1" s="109"/>
      <c r="V1" s="110"/>
      <c r="W1" s="110"/>
    </row>
    <row r="2" spans="1:23" ht="18" customHeight="1">
      <c r="G2" s="426" t="s">
        <v>162</v>
      </c>
      <c r="H2" s="446"/>
      <c r="I2" s="446"/>
      <c r="J2" s="446"/>
      <c r="K2" s="446"/>
      <c r="L2" s="446"/>
      <c r="M2" s="446"/>
      <c r="N2" s="446"/>
      <c r="O2" s="446"/>
      <c r="P2" s="446"/>
      <c r="Q2" s="446"/>
      <c r="R2" s="446"/>
      <c r="S2" s="446"/>
      <c r="T2" s="446"/>
      <c r="U2" s="446"/>
      <c r="V2" s="446"/>
      <c r="W2" s="446"/>
    </row>
    <row r="3" spans="1:23" ht="18" customHeight="1">
      <c r="G3" s="447" t="s">
        <v>0</v>
      </c>
      <c r="H3" s="447"/>
      <c r="I3" s="447"/>
      <c r="J3" s="447"/>
      <c r="K3" s="447"/>
      <c r="L3" s="447"/>
      <c r="M3" s="447"/>
      <c r="N3" s="447"/>
      <c r="O3" s="431" t="s">
        <v>139</v>
      </c>
      <c r="P3" s="431"/>
      <c r="Q3" s="431"/>
      <c r="R3" s="431"/>
      <c r="S3" s="431"/>
      <c r="T3" s="431"/>
      <c r="U3" s="431"/>
      <c r="V3" s="431"/>
      <c r="W3" s="431"/>
    </row>
    <row r="4" spans="1:23" ht="18" customHeight="1">
      <c r="G4" s="447" t="s">
        <v>2</v>
      </c>
      <c r="H4" s="447"/>
      <c r="I4" s="447"/>
      <c r="J4" s="447"/>
      <c r="K4" s="447"/>
      <c r="L4" s="447"/>
      <c r="M4" s="447"/>
      <c r="N4" s="447"/>
      <c r="O4" s="425" t="s">
        <v>44</v>
      </c>
      <c r="P4" s="425"/>
      <c r="Q4" s="425"/>
      <c r="R4" s="425"/>
      <c r="S4" s="425"/>
      <c r="T4" s="425"/>
      <c r="U4" s="425"/>
      <c r="V4" s="425"/>
      <c r="W4" s="425"/>
    </row>
    <row r="5" spans="1:23" ht="13.5" customHeight="1">
      <c r="A5" s="103"/>
      <c r="B5" s="103"/>
      <c r="C5" s="103"/>
      <c r="D5" s="103"/>
      <c r="E5" s="103"/>
      <c r="F5" s="103"/>
      <c r="G5" s="111"/>
      <c r="H5" s="111"/>
      <c r="I5" s="111"/>
      <c r="J5" s="111"/>
      <c r="K5" s="111"/>
      <c r="L5" s="111"/>
      <c r="M5" s="111"/>
      <c r="N5" s="111"/>
      <c r="O5" s="112"/>
      <c r="P5" s="112"/>
      <c r="Q5" s="112"/>
      <c r="R5" s="112"/>
      <c r="S5" s="112"/>
      <c r="T5" s="112"/>
      <c r="U5" s="112"/>
      <c r="V5" s="111"/>
      <c r="W5" s="111"/>
    </row>
    <row r="6" spans="1:23" ht="30" customHeight="1">
      <c r="A6" s="113" t="s">
        <v>3</v>
      </c>
      <c r="B6" s="461" t="s">
        <v>4</v>
      </c>
      <c r="C6" s="462"/>
      <c r="D6" s="462"/>
      <c r="E6" s="462"/>
      <c r="F6" s="462"/>
      <c r="G6" s="462"/>
      <c r="H6" s="462"/>
      <c r="I6" s="462"/>
      <c r="J6" s="462"/>
      <c r="K6" s="462"/>
      <c r="L6" s="462"/>
      <c r="M6" s="462"/>
      <c r="N6" s="462"/>
      <c r="O6" s="462"/>
      <c r="P6" s="462"/>
      <c r="Q6" s="462"/>
      <c r="R6" s="462"/>
      <c r="S6" s="462"/>
      <c r="T6" s="462"/>
      <c r="U6" s="462"/>
      <c r="V6" s="462"/>
      <c r="W6" s="462"/>
    </row>
    <row r="7" spans="1:23" ht="27" customHeight="1">
      <c r="A7" s="114" t="s">
        <v>5</v>
      </c>
      <c r="B7" s="463" t="s">
        <v>148</v>
      </c>
      <c r="C7" s="463"/>
      <c r="D7" s="463"/>
      <c r="E7" s="463"/>
      <c r="F7" s="463"/>
      <c r="G7" s="463"/>
      <c r="H7" s="463"/>
      <c r="I7" s="463"/>
      <c r="J7" s="463"/>
      <c r="K7" s="463"/>
      <c r="L7" s="463"/>
      <c r="M7" s="463"/>
      <c r="N7" s="463"/>
      <c r="O7" s="463"/>
      <c r="P7" s="463"/>
      <c r="Q7" s="463"/>
      <c r="R7" s="463"/>
      <c r="S7" s="463"/>
      <c r="T7" s="463"/>
      <c r="U7" s="463"/>
      <c r="V7" s="463"/>
      <c r="W7" s="463"/>
    </row>
    <row r="8" spans="1:23" ht="28" customHeight="1">
      <c r="A8" s="116" t="s">
        <v>6</v>
      </c>
      <c r="B8" s="464" t="s">
        <v>147</v>
      </c>
      <c r="C8" s="464"/>
      <c r="D8" s="464"/>
      <c r="E8" s="464"/>
      <c r="F8" s="464"/>
      <c r="G8" s="464"/>
      <c r="H8" s="464"/>
      <c r="I8" s="464"/>
      <c r="J8" s="464"/>
      <c r="K8" s="464"/>
      <c r="L8" s="464"/>
      <c r="M8" s="464"/>
      <c r="N8" s="464"/>
      <c r="O8" s="464"/>
      <c r="P8" s="464"/>
      <c r="Q8" s="464"/>
      <c r="R8" s="464"/>
      <c r="S8" s="464"/>
      <c r="T8" s="464"/>
      <c r="U8" s="464"/>
      <c r="V8" s="464"/>
      <c r="W8" s="464"/>
    </row>
    <row r="9" spans="1:23" ht="27" customHeight="1">
      <c r="A9" s="117" t="s">
        <v>8</v>
      </c>
      <c r="B9" s="463" t="s">
        <v>9</v>
      </c>
      <c r="C9" s="463"/>
      <c r="D9" s="463"/>
      <c r="E9" s="463"/>
      <c r="F9" s="463"/>
      <c r="G9" s="463"/>
      <c r="H9" s="463"/>
      <c r="I9" s="463"/>
      <c r="J9" s="463"/>
      <c r="K9" s="463"/>
      <c r="L9" s="463"/>
      <c r="M9" s="463"/>
      <c r="N9" s="463"/>
      <c r="O9" s="463"/>
      <c r="P9" s="463"/>
      <c r="Q9" s="463"/>
      <c r="R9" s="463"/>
      <c r="S9" s="463"/>
      <c r="T9" s="463"/>
      <c r="U9" s="463"/>
      <c r="V9" s="463"/>
      <c r="W9" s="463"/>
    </row>
    <row r="10" spans="1:23" ht="21" customHeight="1">
      <c r="A10" s="118" t="s">
        <v>10</v>
      </c>
      <c r="B10" s="465" t="s">
        <v>150</v>
      </c>
      <c r="C10" s="466"/>
      <c r="D10" s="466"/>
      <c r="E10" s="466"/>
      <c r="F10" s="466"/>
      <c r="G10" s="466"/>
      <c r="H10" s="466"/>
      <c r="I10" s="466"/>
      <c r="J10" s="466"/>
      <c r="K10" s="466"/>
      <c r="L10" s="466"/>
      <c r="M10" s="466"/>
      <c r="N10" s="466"/>
      <c r="O10" s="466"/>
      <c r="P10" s="466"/>
      <c r="Q10" s="466"/>
      <c r="R10" s="466"/>
      <c r="S10" s="466"/>
      <c r="T10" s="466"/>
      <c r="U10" s="466"/>
      <c r="V10" s="466"/>
      <c r="W10" s="466"/>
    </row>
    <row r="11" spans="1:23" ht="21" customHeight="1">
      <c r="A11" s="113" t="s">
        <v>12</v>
      </c>
      <c r="B11" s="447" t="s">
        <v>48</v>
      </c>
      <c r="C11" s="447"/>
      <c r="D11" s="447"/>
      <c r="E11" s="447"/>
      <c r="F11" s="447"/>
      <c r="G11" s="447"/>
      <c r="H11" s="447"/>
      <c r="I11" s="447"/>
      <c r="J11" s="447"/>
      <c r="K11" s="447"/>
      <c r="L11" s="447"/>
      <c r="M11" s="447"/>
      <c r="N11" s="447"/>
      <c r="O11" s="447"/>
      <c r="P11" s="447"/>
      <c r="Q11" s="447"/>
      <c r="R11" s="447"/>
      <c r="S11" s="447"/>
      <c r="T11" s="447"/>
      <c r="U11" s="447"/>
      <c r="V11" s="447"/>
      <c r="W11" s="447"/>
    </row>
    <row r="12" spans="1:23" ht="21" customHeight="1">
      <c r="A12" s="448" t="s">
        <v>174</v>
      </c>
      <c r="B12" s="450" t="s">
        <v>106</v>
      </c>
      <c r="C12" s="450" t="s">
        <v>146</v>
      </c>
      <c r="D12" s="450"/>
      <c r="E12" s="450"/>
      <c r="F12" s="450"/>
      <c r="G12" s="450"/>
      <c r="H12" s="450"/>
      <c r="I12" s="450"/>
      <c r="J12" s="450"/>
      <c r="K12" s="451" t="s">
        <v>145</v>
      </c>
      <c r="L12" s="451"/>
      <c r="M12" s="451"/>
      <c r="N12" s="451"/>
      <c r="O12" s="452"/>
      <c r="P12" s="452"/>
      <c r="Q12" s="452"/>
      <c r="R12" s="452"/>
      <c r="S12" s="452"/>
      <c r="T12" s="452"/>
      <c r="U12" s="452"/>
      <c r="V12" s="452"/>
      <c r="W12" s="452"/>
    </row>
    <row r="13" spans="1:23" ht="17.149999999999999" customHeight="1">
      <c r="A13" s="449"/>
      <c r="B13" s="450"/>
      <c r="C13" s="450"/>
      <c r="D13" s="450"/>
      <c r="E13" s="450"/>
      <c r="F13" s="450"/>
      <c r="G13" s="450"/>
      <c r="H13" s="450"/>
      <c r="I13" s="450"/>
      <c r="J13" s="450"/>
      <c r="K13" s="101">
        <v>1</v>
      </c>
      <c r="L13" s="101">
        <v>2</v>
      </c>
      <c r="M13" s="100">
        <v>3</v>
      </c>
      <c r="N13" s="100">
        <v>4</v>
      </c>
      <c r="O13" s="452"/>
      <c r="P13" s="452"/>
      <c r="Q13" s="452"/>
      <c r="R13" s="452"/>
      <c r="S13" s="452"/>
      <c r="T13" s="452"/>
      <c r="U13" s="452"/>
      <c r="V13" s="452"/>
      <c r="W13" s="452"/>
    </row>
    <row r="14" spans="1:23" ht="48" customHeight="1">
      <c r="A14" s="129" t="s">
        <v>151</v>
      </c>
      <c r="B14" s="125" t="s">
        <v>151</v>
      </c>
      <c r="C14" s="457" t="s">
        <v>177</v>
      </c>
      <c r="D14" s="458"/>
      <c r="E14" s="458"/>
      <c r="F14" s="458"/>
      <c r="G14" s="458"/>
      <c r="H14" s="458"/>
      <c r="I14" s="458"/>
      <c r="J14" s="459"/>
      <c r="K14" s="124">
        <v>3</v>
      </c>
      <c r="L14" s="124">
        <v>3</v>
      </c>
      <c r="M14" s="124"/>
      <c r="N14" s="124"/>
      <c r="O14" s="460"/>
      <c r="P14" s="460"/>
      <c r="Q14" s="460"/>
      <c r="R14" s="460"/>
      <c r="S14" s="460"/>
      <c r="T14" s="460"/>
      <c r="U14" s="460"/>
      <c r="V14" s="460"/>
      <c r="W14" s="460"/>
    </row>
    <row r="15" spans="1:23" ht="18.75" customHeight="1">
      <c r="A15" s="453"/>
      <c r="B15" s="450" t="s">
        <v>21</v>
      </c>
      <c r="C15" s="450" t="s">
        <v>22</v>
      </c>
      <c r="D15" s="450"/>
      <c r="E15" s="450"/>
      <c r="F15" s="450"/>
      <c r="G15" s="450"/>
      <c r="H15" s="450"/>
      <c r="I15" s="450"/>
      <c r="J15" s="450"/>
      <c r="K15" s="450"/>
      <c r="L15" s="450"/>
      <c r="M15" s="450"/>
      <c r="N15" s="450"/>
      <c r="O15" s="432" t="s">
        <v>23</v>
      </c>
      <c r="P15" s="432" t="s">
        <v>192</v>
      </c>
      <c r="Q15" s="432" t="s">
        <v>193</v>
      </c>
      <c r="R15" s="432" t="s">
        <v>206</v>
      </c>
      <c r="S15" s="432" t="s">
        <v>208</v>
      </c>
      <c r="T15" s="432" t="s">
        <v>209</v>
      </c>
      <c r="U15" s="432" t="s">
        <v>194</v>
      </c>
      <c r="V15" s="446" t="s">
        <v>24</v>
      </c>
      <c r="W15" s="446"/>
    </row>
    <row r="16" spans="1:23" ht="21" customHeight="1">
      <c r="A16" s="453"/>
      <c r="B16" s="450"/>
      <c r="C16" s="120" t="s">
        <v>25</v>
      </c>
      <c r="D16" s="120" t="s">
        <v>26</v>
      </c>
      <c r="E16" s="120" t="s">
        <v>27</v>
      </c>
      <c r="F16" s="120" t="s">
        <v>28</v>
      </c>
      <c r="G16" s="120" t="s">
        <v>27</v>
      </c>
      <c r="H16" s="120" t="s">
        <v>29</v>
      </c>
      <c r="I16" s="120" t="s">
        <v>29</v>
      </c>
      <c r="J16" s="120" t="s">
        <v>28</v>
      </c>
      <c r="K16" s="120" t="s">
        <v>30</v>
      </c>
      <c r="L16" s="120" t="s">
        <v>31</v>
      </c>
      <c r="M16" s="120" t="s">
        <v>32</v>
      </c>
      <c r="N16" s="120" t="s">
        <v>33</v>
      </c>
      <c r="O16" s="432"/>
      <c r="P16" s="432"/>
      <c r="Q16" s="432"/>
      <c r="R16" s="432"/>
      <c r="S16" s="432"/>
      <c r="T16" s="432"/>
      <c r="U16" s="432"/>
      <c r="V16" s="99" t="s">
        <v>34</v>
      </c>
      <c r="W16" s="99" t="s">
        <v>35</v>
      </c>
    </row>
    <row r="17" spans="1:24" ht="28" customHeight="1">
      <c r="A17" s="121">
        <v>1</v>
      </c>
      <c r="B17" s="119" t="s">
        <v>144</v>
      </c>
      <c r="C17" s="120"/>
      <c r="D17"/>
      <c r="E17" s="120"/>
      <c r="F17" s="120"/>
      <c r="G17" s="120"/>
      <c r="H17" s="104"/>
      <c r="I17" s="104"/>
      <c r="J17" s="120"/>
      <c r="K17" s="120"/>
      <c r="L17" s="120"/>
      <c r="M17" s="120"/>
      <c r="N17" s="120"/>
      <c r="O17" s="30">
        <v>0</v>
      </c>
      <c r="P17" s="30"/>
      <c r="Q17" s="30"/>
      <c r="R17" s="30"/>
      <c r="S17" s="30"/>
      <c r="T17" s="30"/>
      <c r="U17" s="30">
        <f>SUM(O17:T17)</f>
        <v>0</v>
      </c>
      <c r="V17" s="122"/>
      <c r="W17" s="115"/>
    </row>
    <row r="18" spans="1:24" customFormat="1" ht="46.5" customHeight="1">
      <c r="A18" s="121">
        <f>+A17+1</f>
        <v>2</v>
      </c>
      <c r="B18" s="22" t="s">
        <v>165</v>
      </c>
      <c r="C18" s="120"/>
      <c r="D18" s="155"/>
      <c r="E18" s="155"/>
      <c r="F18" s="155"/>
      <c r="G18" s="155"/>
      <c r="H18" s="155"/>
      <c r="I18" s="104"/>
      <c r="J18" s="104"/>
      <c r="K18" s="104"/>
      <c r="L18" s="104"/>
      <c r="M18" s="104"/>
      <c r="N18" s="104"/>
      <c r="O18" s="30">
        <v>68000</v>
      </c>
      <c r="P18" s="30"/>
      <c r="Q18" s="30">
        <v>-30000</v>
      </c>
      <c r="R18" s="30"/>
      <c r="S18" s="30"/>
      <c r="T18" s="30"/>
      <c r="U18" s="30">
        <f>SUM(O18:T18)</f>
        <v>38000</v>
      </c>
      <c r="V18" s="97" t="s">
        <v>54</v>
      </c>
      <c r="W18" s="98" t="s">
        <v>55</v>
      </c>
    </row>
    <row r="19" spans="1:24" customFormat="1" ht="46.5" customHeight="1">
      <c r="A19" s="150">
        <v>3</v>
      </c>
      <c r="B19" s="153" t="s">
        <v>198</v>
      </c>
      <c r="C19" s="15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30"/>
      <c r="P19" s="30"/>
      <c r="Q19" s="30">
        <v>208000</v>
      </c>
      <c r="R19" s="30"/>
      <c r="S19" s="30"/>
      <c r="T19" s="30"/>
      <c r="U19" s="30">
        <f t="shared" ref="U19:U23" si="0">SUM(O19:T19)</f>
        <v>208000</v>
      </c>
      <c r="V19" s="156" t="s">
        <v>54</v>
      </c>
      <c r="W19" s="153" t="s">
        <v>55</v>
      </c>
    </row>
    <row r="20" spans="1:24" customFormat="1" ht="46.5" customHeight="1">
      <c r="A20" s="150">
        <f>+A19+1</f>
        <v>4</v>
      </c>
      <c r="B20" s="153" t="s">
        <v>199</v>
      </c>
      <c r="C20" s="154"/>
      <c r="D20" s="155"/>
      <c r="E20" s="104"/>
      <c r="F20" s="104"/>
      <c r="G20" s="104"/>
      <c r="H20" s="104"/>
      <c r="I20" s="104"/>
      <c r="J20" s="155"/>
      <c r="K20" s="155"/>
      <c r="L20" s="155"/>
      <c r="M20" s="155"/>
      <c r="N20" s="155"/>
      <c r="O20" s="30"/>
      <c r="P20" s="30"/>
      <c r="Q20" s="30">
        <v>30000</v>
      </c>
      <c r="R20" s="30"/>
      <c r="S20" s="30"/>
      <c r="T20" s="30">
        <v>-3223</v>
      </c>
      <c r="U20" s="30">
        <f t="shared" si="0"/>
        <v>26777</v>
      </c>
      <c r="V20" s="157" t="s">
        <v>123</v>
      </c>
      <c r="W20" s="153" t="s">
        <v>124</v>
      </c>
    </row>
    <row r="21" spans="1:24" customFormat="1" ht="23.5" customHeight="1">
      <c r="A21" s="440">
        <v>5</v>
      </c>
      <c r="B21" s="443" t="s">
        <v>224</v>
      </c>
      <c r="C21" s="169"/>
      <c r="D21" s="155"/>
      <c r="E21" s="155"/>
      <c r="F21" s="155"/>
      <c r="G21" s="155"/>
      <c r="H21" s="155"/>
      <c r="I21" s="104"/>
      <c r="J21" s="104"/>
      <c r="K21" s="104"/>
      <c r="L21" s="104"/>
      <c r="M21" s="104"/>
      <c r="N21" s="104"/>
      <c r="O21" s="30"/>
      <c r="P21" s="30"/>
      <c r="Q21" s="30"/>
      <c r="R21" s="30"/>
      <c r="S21" s="30"/>
      <c r="T21" s="136">
        <v>2500</v>
      </c>
      <c r="U21" s="30">
        <f t="shared" si="0"/>
        <v>2500</v>
      </c>
      <c r="V21" s="144" t="s">
        <v>60</v>
      </c>
      <c r="W21" s="168" t="s">
        <v>149</v>
      </c>
    </row>
    <row r="22" spans="1:24" customFormat="1" ht="23.5" customHeight="1">
      <c r="A22" s="441"/>
      <c r="B22" s="444"/>
      <c r="C22" s="169"/>
      <c r="D22" s="155"/>
      <c r="E22" s="155"/>
      <c r="F22" s="155"/>
      <c r="G22" s="155"/>
      <c r="H22" s="155"/>
      <c r="I22" s="104"/>
      <c r="J22" s="104"/>
      <c r="K22" s="104"/>
      <c r="L22" s="104"/>
      <c r="M22" s="104"/>
      <c r="N22" s="104"/>
      <c r="O22" s="30"/>
      <c r="P22" s="30"/>
      <c r="Q22" s="30"/>
      <c r="R22" s="30"/>
      <c r="S22" s="30"/>
      <c r="T22" s="136">
        <v>2000</v>
      </c>
      <c r="U22" s="30">
        <f t="shared" si="0"/>
        <v>2000</v>
      </c>
      <c r="V22" s="144" t="s">
        <v>61</v>
      </c>
      <c r="W22" s="168" t="s">
        <v>62</v>
      </c>
    </row>
    <row r="23" spans="1:24" customFormat="1" ht="23.5" customHeight="1">
      <c r="A23" s="442"/>
      <c r="B23" s="445"/>
      <c r="C23" s="169"/>
      <c r="D23" s="155"/>
      <c r="E23" s="155"/>
      <c r="F23" s="155"/>
      <c r="G23" s="155"/>
      <c r="H23" s="155"/>
      <c r="I23" s="104"/>
      <c r="J23" s="104"/>
      <c r="K23" s="104"/>
      <c r="L23" s="104"/>
      <c r="M23" s="104"/>
      <c r="N23" s="104"/>
      <c r="O23" s="30"/>
      <c r="P23" s="30"/>
      <c r="Q23" s="30"/>
      <c r="R23" s="30"/>
      <c r="S23" s="30"/>
      <c r="T23" s="161">
        <v>1500</v>
      </c>
      <c r="U23" s="30">
        <f t="shared" si="0"/>
        <v>1500</v>
      </c>
      <c r="V23" s="144" t="s">
        <v>58</v>
      </c>
      <c r="W23" s="168" t="s">
        <v>59</v>
      </c>
    </row>
    <row r="24" spans="1:24" ht="27" customHeight="1">
      <c r="A24" s="105"/>
      <c r="B24" s="454" t="s">
        <v>102</v>
      </c>
      <c r="C24" s="455"/>
      <c r="D24" s="455"/>
      <c r="E24" s="455"/>
      <c r="F24" s="455"/>
      <c r="G24" s="455"/>
      <c r="H24" s="455"/>
      <c r="I24" s="455"/>
      <c r="J24" s="455"/>
      <c r="K24" s="455"/>
      <c r="L24" s="455"/>
      <c r="M24" s="455"/>
      <c r="N24" s="456"/>
      <c r="O24" s="106">
        <f>SUM(O17:O23)</f>
        <v>68000</v>
      </c>
      <c r="P24" s="106">
        <f t="shared" ref="P24:U24" si="1">SUM(P17:P23)</f>
        <v>0</v>
      </c>
      <c r="Q24" s="106">
        <f t="shared" si="1"/>
        <v>208000</v>
      </c>
      <c r="R24" s="106">
        <f t="shared" si="1"/>
        <v>0</v>
      </c>
      <c r="S24" s="106">
        <f t="shared" si="1"/>
        <v>0</v>
      </c>
      <c r="T24" s="106">
        <f>SUM(T17:T23)</f>
        <v>2777</v>
      </c>
      <c r="U24" s="106">
        <f t="shared" si="1"/>
        <v>278777</v>
      </c>
      <c r="V24" s="107"/>
      <c r="W24" s="107"/>
      <c r="X24" s="123"/>
    </row>
    <row r="25" spans="1:24" customFormat="1" ht="14.5">
      <c r="O25" s="13"/>
      <c r="P25" s="13"/>
      <c r="Q25" s="13"/>
      <c r="R25" s="13"/>
      <c r="S25" s="13"/>
      <c r="T25" s="13"/>
      <c r="U25" s="13"/>
    </row>
    <row r="26" spans="1:24" customFormat="1" ht="14.5">
      <c r="O26" s="13"/>
      <c r="P26" s="13"/>
      <c r="Q26" s="13"/>
      <c r="R26" s="13"/>
      <c r="S26" s="13"/>
      <c r="T26" s="13"/>
      <c r="U26" s="13"/>
    </row>
    <row r="27" spans="1:24" customFormat="1" ht="14.5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23"/>
      <c r="P27" s="123"/>
      <c r="Q27" s="123"/>
      <c r="R27" s="123"/>
      <c r="S27" s="123"/>
      <c r="T27" s="123"/>
      <c r="U27" s="123"/>
      <c r="V27" s="102"/>
      <c r="W27" s="102"/>
    </row>
    <row r="28" spans="1:24" customFormat="1" ht="14.5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23"/>
      <c r="P28" s="123"/>
      <c r="Q28" s="123"/>
      <c r="R28" s="123"/>
      <c r="S28" s="123"/>
      <c r="T28" s="123"/>
      <c r="U28" s="123"/>
      <c r="V28" s="102"/>
      <c r="W28" s="102"/>
    </row>
    <row r="29" spans="1:24" customFormat="1" ht="14.5">
      <c r="A29" s="102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23"/>
      <c r="P29" s="123"/>
      <c r="Q29" s="123"/>
      <c r="R29" s="123"/>
      <c r="S29" s="123"/>
      <c r="T29" s="123"/>
      <c r="U29" s="123"/>
      <c r="V29" s="102"/>
      <c r="W29" s="102"/>
    </row>
    <row r="30" spans="1:24" customFormat="1" ht="14.5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23"/>
      <c r="P30" s="123"/>
      <c r="Q30" s="123"/>
      <c r="R30" s="123"/>
      <c r="S30" s="123"/>
      <c r="T30" s="123"/>
      <c r="U30" s="123"/>
      <c r="V30" s="102"/>
      <c r="W30" s="102"/>
    </row>
    <row r="38" spans="2:23"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9"/>
      <c r="P38" s="109"/>
      <c r="Q38" s="109"/>
      <c r="R38" s="109"/>
      <c r="S38" s="109"/>
      <c r="T38" s="109"/>
      <c r="U38" s="109"/>
      <c r="V38" s="110"/>
      <c r="W38" s="110"/>
    </row>
  </sheetData>
  <mergeCells count="32">
    <mergeCell ref="T15:T16"/>
    <mergeCell ref="U15:U16"/>
    <mergeCell ref="Q15:Q16"/>
    <mergeCell ref="B24:N24"/>
    <mergeCell ref="O3:W3"/>
    <mergeCell ref="C14:J14"/>
    <mergeCell ref="O14:W14"/>
    <mergeCell ref="B6:W6"/>
    <mergeCell ref="B7:W7"/>
    <mergeCell ref="B8:W8"/>
    <mergeCell ref="B9:W9"/>
    <mergeCell ref="B10:W10"/>
    <mergeCell ref="B11:W11"/>
    <mergeCell ref="O4:W4"/>
    <mergeCell ref="R15:R16"/>
    <mergeCell ref="S15:S16"/>
    <mergeCell ref="A21:A23"/>
    <mergeCell ref="B21:B23"/>
    <mergeCell ref="G2:W2"/>
    <mergeCell ref="G3:N3"/>
    <mergeCell ref="G4:N4"/>
    <mergeCell ref="A12:A13"/>
    <mergeCell ref="B12:B13"/>
    <mergeCell ref="C12:J13"/>
    <mergeCell ref="K12:N12"/>
    <mergeCell ref="O12:W13"/>
    <mergeCell ref="A15:A16"/>
    <mergeCell ref="B15:B16"/>
    <mergeCell ref="C15:N15"/>
    <mergeCell ref="O15:O16"/>
    <mergeCell ref="V15:W15"/>
    <mergeCell ref="P15:P16"/>
  </mergeCells>
  <pageMargins left="0.70866141732283472" right="0.51181102362204722" top="0.74803149606299213" bottom="0.74803149606299213" header="0.31496062992125984" footer="0.31496062992125984"/>
  <pageSetup paperSize="9" scale="67" fitToHeight="0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DF1C4-74F7-42BF-B0C5-E4D6BB10F784}">
  <sheetPr>
    <pageSetUpPr fitToPage="1"/>
  </sheetPr>
  <dimension ref="A1:AG87"/>
  <sheetViews>
    <sheetView topLeftCell="C16" zoomScale="90" zoomScaleNormal="90" zoomScaleSheetLayoutView="90" workbookViewId="0">
      <selection activeCell="P16" sqref="P1:T1048576"/>
    </sheetView>
  </sheetViews>
  <sheetFormatPr baseColWidth="10" defaultColWidth="10.81640625" defaultRowHeight="12"/>
  <cols>
    <col min="1" max="1" width="24" style="301" customWidth="1"/>
    <col min="2" max="2" width="34.26953125" style="301" customWidth="1"/>
    <col min="3" max="14" width="3.54296875" style="301" customWidth="1"/>
    <col min="15" max="24" width="17.7265625" style="301" customWidth="1"/>
    <col min="25" max="25" width="13.81640625" style="301" customWidth="1"/>
    <col min="26" max="26" width="28.81640625" style="301" customWidth="1"/>
    <col min="27" max="27" width="10.81640625" style="301"/>
    <col min="28" max="28" width="19.7265625" style="301" customWidth="1"/>
    <col min="29" max="30" width="17" style="301" customWidth="1"/>
    <col min="31" max="16384" width="10.81640625" style="301"/>
  </cols>
  <sheetData>
    <row r="1" spans="1:31">
      <c r="A1" s="292"/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2"/>
      <c r="AE1" s="295"/>
    </row>
    <row r="2" spans="1:31" ht="23.15" customHeight="1">
      <c r="A2" s="302"/>
      <c r="B2" s="302"/>
      <c r="C2" s="302"/>
      <c r="D2" s="302"/>
      <c r="E2" s="302"/>
      <c r="F2" s="302"/>
      <c r="G2" s="470" t="s">
        <v>237</v>
      </c>
      <c r="H2" s="471"/>
      <c r="I2" s="471"/>
      <c r="J2" s="471"/>
      <c r="K2" s="471"/>
      <c r="L2" s="471"/>
      <c r="M2" s="471"/>
      <c r="N2" s="471"/>
      <c r="O2" s="471"/>
      <c r="P2" s="471"/>
      <c r="Q2" s="471"/>
      <c r="R2" s="471"/>
      <c r="S2" s="471"/>
      <c r="T2" s="471"/>
      <c r="U2" s="471"/>
      <c r="V2" s="471"/>
      <c r="W2" s="471"/>
      <c r="X2" s="471"/>
      <c r="Y2" s="471"/>
      <c r="Z2" s="472"/>
    </row>
    <row r="3" spans="1:31" ht="23.15" customHeight="1">
      <c r="A3" s="302"/>
      <c r="B3" s="302"/>
      <c r="C3" s="302"/>
      <c r="D3" s="302"/>
      <c r="E3" s="302"/>
      <c r="F3" s="302"/>
      <c r="G3" s="473" t="s">
        <v>0</v>
      </c>
      <c r="H3" s="474"/>
      <c r="I3" s="474"/>
      <c r="J3" s="474"/>
      <c r="K3" s="474"/>
      <c r="L3" s="474"/>
      <c r="M3" s="474"/>
      <c r="N3" s="475"/>
      <c r="O3" s="476" t="s">
        <v>139</v>
      </c>
      <c r="P3" s="477"/>
      <c r="Q3" s="477"/>
      <c r="R3" s="477"/>
      <c r="S3" s="477"/>
      <c r="T3" s="477"/>
      <c r="U3" s="477"/>
      <c r="V3" s="477"/>
      <c r="W3" s="477"/>
      <c r="X3" s="477"/>
      <c r="Y3" s="477"/>
      <c r="Z3" s="478"/>
    </row>
    <row r="4" spans="1:31" ht="23.15" customHeight="1">
      <c r="A4" s="302"/>
      <c r="B4" s="302"/>
      <c r="C4" s="302"/>
      <c r="D4" s="302"/>
      <c r="E4" s="302"/>
      <c r="F4" s="302"/>
      <c r="G4" s="473" t="s">
        <v>2</v>
      </c>
      <c r="H4" s="474"/>
      <c r="I4" s="474"/>
      <c r="J4" s="474"/>
      <c r="K4" s="474"/>
      <c r="L4" s="474"/>
      <c r="M4" s="474"/>
      <c r="N4" s="475"/>
      <c r="O4" s="473" t="s">
        <v>44</v>
      </c>
      <c r="P4" s="474"/>
      <c r="Q4" s="474"/>
      <c r="R4" s="474"/>
      <c r="S4" s="474"/>
      <c r="T4" s="474"/>
      <c r="U4" s="474"/>
      <c r="V4" s="474"/>
      <c r="W4" s="474"/>
      <c r="X4" s="474"/>
      <c r="Y4" s="474"/>
      <c r="Z4" s="475"/>
    </row>
    <row r="5" spans="1:31">
      <c r="A5" s="302"/>
      <c r="B5" s="302"/>
      <c r="C5" s="302"/>
      <c r="D5" s="302"/>
      <c r="E5" s="302"/>
      <c r="F5" s="302"/>
      <c r="G5" s="303"/>
      <c r="H5" s="303"/>
      <c r="I5" s="303"/>
      <c r="J5" s="303"/>
      <c r="K5" s="303"/>
      <c r="L5" s="303"/>
      <c r="M5" s="303"/>
      <c r="N5" s="303"/>
      <c r="O5" s="303"/>
      <c r="P5" s="303"/>
      <c r="Q5" s="303"/>
      <c r="R5" s="303"/>
      <c r="S5" s="303"/>
      <c r="T5" s="303"/>
      <c r="U5" s="303"/>
      <c r="V5" s="303"/>
      <c r="W5" s="303"/>
      <c r="X5" s="303"/>
      <c r="Y5" s="303"/>
      <c r="Z5" s="303"/>
    </row>
    <row r="6" spans="1:31" ht="31" customHeight="1">
      <c r="A6" s="304" t="s">
        <v>3</v>
      </c>
      <c r="B6" s="490" t="s">
        <v>4</v>
      </c>
      <c r="C6" s="491"/>
      <c r="D6" s="491"/>
      <c r="E6" s="491"/>
      <c r="F6" s="491"/>
      <c r="G6" s="491"/>
      <c r="H6" s="491"/>
      <c r="I6" s="491"/>
      <c r="J6" s="491"/>
      <c r="K6" s="491"/>
      <c r="L6" s="491"/>
      <c r="M6" s="491"/>
      <c r="N6" s="491"/>
      <c r="O6" s="491"/>
      <c r="P6" s="491"/>
      <c r="Q6" s="491"/>
      <c r="R6" s="491"/>
      <c r="S6" s="491"/>
      <c r="T6" s="491"/>
      <c r="U6" s="491"/>
      <c r="V6" s="491"/>
      <c r="W6" s="491"/>
      <c r="X6" s="491"/>
      <c r="Y6" s="491"/>
      <c r="Z6" s="492"/>
    </row>
    <row r="7" spans="1:31" ht="15" customHeight="1">
      <c r="A7" s="493" t="s">
        <v>5</v>
      </c>
      <c r="B7" s="495" t="s">
        <v>239</v>
      </c>
      <c r="C7" s="496"/>
      <c r="D7" s="496"/>
      <c r="E7" s="496"/>
      <c r="F7" s="496"/>
      <c r="G7" s="496"/>
      <c r="H7" s="496"/>
      <c r="I7" s="496"/>
      <c r="J7" s="496"/>
      <c r="K7" s="496"/>
      <c r="L7" s="496"/>
      <c r="M7" s="496"/>
      <c r="N7" s="496"/>
      <c r="O7" s="496"/>
      <c r="P7" s="496"/>
      <c r="Q7" s="496"/>
      <c r="R7" s="496"/>
      <c r="S7" s="496"/>
      <c r="T7" s="496"/>
      <c r="U7" s="496"/>
      <c r="V7" s="496"/>
      <c r="W7" s="496"/>
      <c r="X7" s="496"/>
      <c r="Y7" s="496"/>
      <c r="Z7" s="496"/>
    </row>
    <row r="8" spans="1:31" ht="15" customHeight="1">
      <c r="A8" s="494"/>
      <c r="B8" s="497"/>
      <c r="C8" s="498"/>
      <c r="D8" s="498"/>
      <c r="E8" s="498"/>
      <c r="F8" s="498"/>
      <c r="G8" s="498"/>
      <c r="H8" s="498"/>
      <c r="I8" s="498"/>
      <c r="J8" s="498"/>
      <c r="K8" s="498"/>
      <c r="L8" s="498"/>
      <c r="M8" s="498"/>
      <c r="N8" s="498"/>
      <c r="O8" s="498"/>
      <c r="P8" s="498"/>
      <c r="Q8" s="498"/>
      <c r="R8" s="498"/>
      <c r="S8" s="498"/>
      <c r="T8" s="498"/>
      <c r="U8" s="498"/>
      <c r="V8" s="498"/>
      <c r="W8" s="498"/>
      <c r="X8" s="498"/>
      <c r="Y8" s="498"/>
      <c r="Z8" s="498"/>
    </row>
    <row r="9" spans="1:31" ht="37" customHeight="1">
      <c r="A9" s="305" t="s">
        <v>6</v>
      </c>
      <c r="B9" s="499" t="s">
        <v>7</v>
      </c>
      <c r="C9" s="500"/>
      <c r="D9" s="500"/>
      <c r="E9" s="500"/>
      <c r="F9" s="500"/>
      <c r="G9" s="500"/>
      <c r="H9" s="500"/>
      <c r="I9" s="500"/>
      <c r="J9" s="500"/>
      <c r="K9" s="500"/>
      <c r="L9" s="500"/>
      <c r="M9" s="500"/>
      <c r="N9" s="500"/>
      <c r="O9" s="500"/>
      <c r="P9" s="500"/>
      <c r="Q9" s="500"/>
      <c r="R9" s="500"/>
      <c r="S9" s="500"/>
      <c r="T9" s="500"/>
      <c r="U9" s="500"/>
      <c r="V9" s="500"/>
      <c r="W9" s="500"/>
      <c r="X9" s="500"/>
      <c r="Y9" s="500"/>
      <c r="Z9" s="501"/>
    </row>
    <row r="10" spans="1:31" ht="22.5" customHeight="1">
      <c r="A10" s="306" t="s">
        <v>8</v>
      </c>
      <c r="B10" s="479" t="s">
        <v>9</v>
      </c>
      <c r="C10" s="480"/>
      <c r="D10" s="480"/>
      <c r="E10" s="480"/>
      <c r="F10" s="480"/>
      <c r="G10" s="480"/>
      <c r="H10" s="480"/>
      <c r="I10" s="480"/>
      <c r="J10" s="480"/>
      <c r="K10" s="480"/>
      <c r="L10" s="480"/>
      <c r="M10" s="480"/>
      <c r="N10" s="480"/>
      <c r="O10" s="480"/>
      <c r="P10" s="480"/>
      <c r="Q10" s="480"/>
      <c r="R10" s="480"/>
      <c r="S10" s="480"/>
      <c r="T10" s="480"/>
      <c r="U10" s="480"/>
      <c r="V10" s="480"/>
      <c r="W10" s="480"/>
      <c r="X10" s="480"/>
      <c r="Y10" s="480"/>
      <c r="Z10" s="481"/>
    </row>
    <row r="11" spans="1:31" ht="24.75" customHeight="1">
      <c r="A11" s="307" t="s">
        <v>10</v>
      </c>
      <c r="B11" s="476" t="s">
        <v>47</v>
      </c>
      <c r="C11" s="477"/>
      <c r="D11" s="477"/>
      <c r="E11" s="477"/>
      <c r="F11" s="477"/>
      <c r="G11" s="477"/>
      <c r="H11" s="477"/>
      <c r="I11" s="477"/>
      <c r="J11" s="477"/>
      <c r="K11" s="477"/>
      <c r="L11" s="477"/>
      <c r="M11" s="477"/>
      <c r="N11" s="477"/>
      <c r="O11" s="477"/>
      <c r="P11" s="477"/>
      <c r="Q11" s="477"/>
      <c r="R11" s="477"/>
      <c r="S11" s="477"/>
      <c r="T11" s="477"/>
      <c r="U11" s="477"/>
      <c r="V11" s="477"/>
      <c r="W11" s="477"/>
      <c r="X11" s="477"/>
      <c r="Y11" s="477"/>
      <c r="Z11" s="478"/>
    </row>
    <row r="12" spans="1:31" ht="24" customHeight="1">
      <c r="A12" s="304" t="s">
        <v>12</v>
      </c>
      <c r="B12" s="479" t="s">
        <v>48</v>
      </c>
      <c r="C12" s="480"/>
      <c r="D12" s="480"/>
      <c r="E12" s="480"/>
      <c r="F12" s="480"/>
      <c r="G12" s="480"/>
      <c r="H12" s="480"/>
      <c r="I12" s="480"/>
      <c r="J12" s="480"/>
      <c r="K12" s="480"/>
      <c r="L12" s="480"/>
      <c r="M12" s="480"/>
      <c r="N12" s="480"/>
      <c r="O12" s="480"/>
      <c r="P12" s="480"/>
      <c r="Q12" s="480"/>
      <c r="R12" s="480"/>
      <c r="S12" s="480"/>
      <c r="T12" s="480"/>
      <c r="U12" s="480"/>
      <c r="V12" s="480"/>
      <c r="W12" s="480"/>
      <c r="X12" s="480"/>
      <c r="Y12" s="480"/>
      <c r="Z12" s="481"/>
    </row>
    <row r="13" spans="1:31">
      <c r="A13" s="482" t="s">
        <v>14</v>
      </c>
      <c r="B13" s="482" t="s">
        <v>15</v>
      </c>
      <c r="C13" s="484" t="s">
        <v>16</v>
      </c>
      <c r="D13" s="485"/>
      <c r="E13" s="485"/>
      <c r="F13" s="485"/>
      <c r="G13" s="485"/>
      <c r="H13" s="485"/>
      <c r="I13" s="485"/>
      <c r="J13" s="486"/>
      <c r="K13" s="502" t="s">
        <v>17</v>
      </c>
      <c r="L13" s="503"/>
      <c r="M13" s="503"/>
      <c r="N13" s="504"/>
      <c r="O13" s="484"/>
      <c r="P13" s="485"/>
      <c r="Q13" s="485"/>
      <c r="R13" s="485"/>
      <c r="S13" s="485"/>
      <c r="T13" s="485"/>
      <c r="U13" s="485"/>
      <c r="V13" s="485"/>
      <c r="W13" s="485"/>
      <c r="X13" s="485"/>
      <c r="Y13" s="485"/>
      <c r="Z13" s="486"/>
    </row>
    <row r="14" spans="1:31" ht="29.25" customHeight="1">
      <c r="A14" s="483"/>
      <c r="B14" s="483"/>
      <c r="C14" s="487"/>
      <c r="D14" s="488"/>
      <c r="E14" s="488"/>
      <c r="F14" s="488"/>
      <c r="G14" s="488"/>
      <c r="H14" s="488"/>
      <c r="I14" s="488"/>
      <c r="J14" s="489"/>
      <c r="K14" s="308">
        <v>1</v>
      </c>
      <c r="L14" s="308">
        <v>2</v>
      </c>
      <c r="M14" s="309">
        <v>3</v>
      </c>
      <c r="N14" s="309">
        <v>4</v>
      </c>
      <c r="O14" s="487"/>
      <c r="P14" s="488"/>
      <c r="Q14" s="488"/>
      <c r="R14" s="488"/>
      <c r="S14" s="488"/>
      <c r="T14" s="488"/>
      <c r="U14" s="488"/>
      <c r="V14" s="488"/>
      <c r="W14" s="488"/>
      <c r="X14" s="488"/>
      <c r="Y14" s="488"/>
      <c r="Z14" s="489"/>
    </row>
    <row r="15" spans="1:31" ht="38.25" customHeight="1">
      <c r="A15" s="310" t="s">
        <v>49</v>
      </c>
      <c r="B15" s="310" t="s">
        <v>246</v>
      </c>
      <c r="C15" s="508" t="s">
        <v>50</v>
      </c>
      <c r="D15" s="509"/>
      <c r="E15" s="509"/>
      <c r="F15" s="509"/>
      <c r="G15" s="509"/>
      <c r="H15" s="509"/>
      <c r="I15" s="509"/>
      <c r="J15" s="510"/>
      <c r="K15" s="311">
        <v>10</v>
      </c>
      <c r="L15" s="311">
        <v>20</v>
      </c>
      <c r="M15" s="311">
        <v>20</v>
      </c>
      <c r="N15" s="311">
        <v>10</v>
      </c>
      <c r="O15" s="511"/>
      <c r="P15" s="512"/>
      <c r="Q15" s="512"/>
      <c r="R15" s="512"/>
      <c r="S15" s="512"/>
      <c r="T15" s="512"/>
      <c r="U15" s="512"/>
      <c r="V15" s="512"/>
      <c r="W15" s="512"/>
      <c r="X15" s="512"/>
      <c r="Y15" s="512"/>
      <c r="Z15" s="513"/>
    </row>
    <row r="16" spans="1:31" ht="14" customHeight="1">
      <c r="A16" s="514"/>
      <c r="B16" s="516" t="s">
        <v>21</v>
      </c>
      <c r="C16" s="470" t="s">
        <v>22</v>
      </c>
      <c r="D16" s="471"/>
      <c r="E16" s="471"/>
      <c r="F16" s="471"/>
      <c r="G16" s="471"/>
      <c r="H16" s="471"/>
      <c r="I16" s="471"/>
      <c r="J16" s="471"/>
      <c r="K16" s="471"/>
      <c r="L16" s="471"/>
      <c r="M16" s="471"/>
      <c r="N16" s="472"/>
      <c r="O16" s="506" t="s">
        <v>23</v>
      </c>
      <c r="P16" s="506" t="s">
        <v>192</v>
      </c>
      <c r="Q16" s="506" t="s">
        <v>193</v>
      </c>
      <c r="R16" s="432" t="s">
        <v>377</v>
      </c>
      <c r="S16" s="432" t="s">
        <v>378</v>
      </c>
      <c r="T16" s="432" t="s">
        <v>389</v>
      </c>
      <c r="U16" s="432" t="s">
        <v>396</v>
      </c>
      <c r="V16" s="432" t="s">
        <v>399</v>
      </c>
      <c r="W16" s="432" t="s">
        <v>412</v>
      </c>
      <c r="X16" s="506" t="s">
        <v>311</v>
      </c>
      <c r="Y16" s="470" t="s">
        <v>24</v>
      </c>
      <c r="Z16" s="472"/>
    </row>
    <row r="17" spans="1:33" ht="15.5" customHeight="1">
      <c r="A17" s="515"/>
      <c r="B17" s="517"/>
      <c r="C17" s="312" t="s">
        <v>25</v>
      </c>
      <c r="D17" s="312" t="s">
        <v>26</v>
      </c>
      <c r="E17" s="312" t="s">
        <v>27</v>
      </c>
      <c r="F17" s="312" t="s">
        <v>28</v>
      </c>
      <c r="G17" s="312" t="s">
        <v>27</v>
      </c>
      <c r="H17" s="312" t="s">
        <v>29</v>
      </c>
      <c r="I17" s="312" t="s">
        <v>29</v>
      </c>
      <c r="J17" s="312" t="s">
        <v>28</v>
      </c>
      <c r="K17" s="312" t="s">
        <v>30</v>
      </c>
      <c r="L17" s="312" t="s">
        <v>31</v>
      </c>
      <c r="M17" s="312" t="s">
        <v>32</v>
      </c>
      <c r="N17" s="312" t="s">
        <v>33</v>
      </c>
      <c r="O17" s="507"/>
      <c r="P17" s="507"/>
      <c r="Q17" s="507"/>
      <c r="R17" s="432"/>
      <c r="S17" s="432"/>
      <c r="T17" s="432"/>
      <c r="U17" s="432"/>
      <c r="V17" s="432"/>
      <c r="W17" s="432"/>
      <c r="X17" s="507"/>
      <c r="Y17" s="312" t="s">
        <v>34</v>
      </c>
      <c r="Z17" s="312" t="s">
        <v>35</v>
      </c>
    </row>
    <row r="18" spans="1:33" ht="39.75" customHeight="1">
      <c r="A18" s="341">
        <v>1</v>
      </c>
      <c r="B18" s="342" t="s">
        <v>51</v>
      </c>
      <c r="C18" s="332"/>
      <c r="D18" s="314"/>
      <c r="E18" s="315"/>
      <c r="F18" s="316"/>
      <c r="G18" s="341"/>
      <c r="H18" s="276"/>
      <c r="I18" s="276"/>
      <c r="J18" s="276"/>
      <c r="K18" s="276"/>
      <c r="L18" s="276"/>
      <c r="M18" s="276"/>
      <c r="N18" s="276"/>
      <c r="O18" s="333">
        <v>0</v>
      </c>
      <c r="P18" s="333"/>
      <c r="Q18" s="333"/>
      <c r="R18" s="333"/>
      <c r="S18" s="333"/>
      <c r="T18" s="333"/>
      <c r="U18" s="333"/>
      <c r="V18" s="333"/>
      <c r="W18" s="333"/>
      <c r="X18" s="333">
        <f>SUM(O18:W18)</f>
        <v>0</v>
      </c>
      <c r="Y18" s="185"/>
      <c r="Z18" s="342"/>
    </row>
    <row r="19" spans="1:33" ht="19" customHeight="1">
      <c r="A19" s="424">
        <f>+A18+1</f>
        <v>2</v>
      </c>
      <c r="B19" s="505" t="s">
        <v>285</v>
      </c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M19" s="132"/>
      <c r="N19" s="132"/>
      <c r="O19" s="333">
        <v>29088</v>
      </c>
      <c r="P19" s="333"/>
      <c r="Q19" s="333"/>
      <c r="R19" s="333"/>
      <c r="S19" s="333"/>
      <c r="T19" s="333"/>
      <c r="U19" s="333"/>
      <c r="V19" s="333"/>
      <c r="W19" s="333"/>
      <c r="X19" s="333">
        <f t="shared" ref="X19:X82" si="0">SUM(O19:W19)</f>
        <v>29088</v>
      </c>
      <c r="Y19" s="186" t="s">
        <v>66</v>
      </c>
      <c r="Z19" s="343" t="s">
        <v>67</v>
      </c>
      <c r="AB19" s="317"/>
    </row>
    <row r="20" spans="1:33" ht="22.5" customHeight="1">
      <c r="A20" s="424"/>
      <c r="B20" s="505"/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333">
        <v>2424</v>
      </c>
      <c r="P20" s="333"/>
      <c r="Q20" s="333"/>
      <c r="R20" s="333"/>
      <c r="S20" s="333"/>
      <c r="T20" s="333"/>
      <c r="U20" s="333"/>
      <c r="V20" s="333"/>
      <c r="W20" s="333"/>
      <c r="X20" s="333">
        <f t="shared" si="0"/>
        <v>2424</v>
      </c>
      <c r="Y20" s="186" t="s">
        <v>68</v>
      </c>
      <c r="Z20" s="343" t="s">
        <v>69</v>
      </c>
      <c r="AB20" s="317"/>
    </row>
    <row r="21" spans="1:33" ht="20.25" customHeight="1">
      <c r="A21" s="424"/>
      <c r="B21" s="505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333">
        <v>950</v>
      </c>
      <c r="P21" s="333"/>
      <c r="Q21" s="333"/>
      <c r="R21" s="333"/>
      <c r="S21" s="333"/>
      <c r="T21" s="333"/>
      <c r="U21" s="333"/>
      <c r="V21" s="333"/>
      <c r="W21" s="333"/>
      <c r="X21" s="333">
        <f t="shared" si="0"/>
        <v>950</v>
      </c>
      <c r="Y21" s="186" t="s">
        <v>70</v>
      </c>
      <c r="Z21" s="343" t="s">
        <v>71</v>
      </c>
      <c r="AB21" s="317"/>
    </row>
    <row r="22" spans="1:33" ht="21.75" customHeight="1">
      <c r="A22" s="424"/>
      <c r="B22" s="505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333">
        <v>3390</v>
      </c>
      <c r="P22" s="333"/>
      <c r="Q22" s="333"/>
      <c r="R22" s="333"/>
      <c r="S22" s="333"/>
      <c r="T22" s="333"/>
      <c r="U22" s="333"/>
      <c r="V22" s="333"/>
      <c r="W22" s="333"/>
      <c r="X22" s="333">
        <f t="shared" si="0"/>
        <v>3390</v>
      </c>
      <c r="Y22" s="186" t="s">
        <v>72</v>
      </c>
      <c r="Z22" s="343" t="s">
        <v>73</v>
      </c>
      <c r="AB22" s="317"/>
    </row>
    <row r="23" spans="1:33" ht="26.15" customHeight="1">
      <c r="A23" s="424"/>
      <c r="B23" s="505"/>
      <c r="C23" s="132"/>
      <c r="D23" s="132"/>
      <c r="E23" s="132"/>
      <c r="F23" s="132"/>
      <c r="G23" s="132"/>
      <c r="H23" s="132"/>
      <c r="I23" s="132"/>
      <c r="J23" s="132"/>
      <c r="K23" s="132"/>
      <c r="L23" s="132"/>
      <c r="M23" s="132"/>
      <c r="N23" s="132"/>
      <c r="O23" s="333">
        <v>2424</v>
      </c>
      <c r="P23" s="333"/>
      <c r="Q23" s="333"/>
      <c r="R23" s="333"/>
      <c r="S23" s="333"/>
      <c r="T23" s="333"/>
      <c r="U23" s="333"/>
      <c r="V23" s="333"/>
      <c r="W23" s="333"/>
      <c r="X23" s="333">
        <f t="shared" si="0"/>
        <v>2424</v>
      </c>
      <c r="Y23" s="186" t="s">
        <v>74</v>
      </c>
      <c r="Z23" s="343" t="s">
        <v>75</v>
      </c>
      <c r="AB23" s="317"/>
    </row>
    <row r="24" spans="1:33" ht="33.65" customHeight="1">
      <c r="A24" s="424"/>
      <c r="B24" s="505"/>
      <c r="C24" s="132"/>
      <c r="D24" s="132"/>
      <c r="E24" s="132"/>
      <c r="F24" s="132"/>
      <c r="G24" s="132"/>
      <c r="H24" s="132"/>
      <c r="I24" s="132"/>
      <c r="J24" s="132"/>
      <c r="K24" s="132"/>
      <c r="L24" s="132"/>
      <c r="M24" s="132"/>
      <c r="N24" s="132"/>
      <c r="O24" s="333">
        <v>2374</v>
      </c>
      <c r="P24" s="333"/>
      <c r="Q24" s="333"/>
      <c r="R24" s="333"/>
      <c r="S24" s="333"/>
      <c r="T24" s="333"/>
      <c r="U24" s="333"/>
      <c r="V24" s="333"/>
      <c r="W24" s="333"/>
      <c r="X24" s="333">
        <f t="shared" si="0"/>
        <v>2374</v>
      </c>
      <c r="Y24" s="186" t="s">
        <v>76</v>
      </c>
      <c r="Z24" s="343" t="s">
        <v>384</v>
      </c>
      <c r="AB24" s="317"/>
    </row>
    <row r="25" spans="1:33" ht="35.25" customHeight="1">
      <c r="A25" s="341">
        <v>3</v>
      </c>
      <c r="B25" s="343" t="s">
        <v>293</v>
      </c>
      <c r="C25" s="132"/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333">
        <v>42302.619999999995</v>
      </c>
      <c r="P25" s="333"/>
      <c r="Q25" s="333"/>
      <c r="R25" s="333"/>
      <c r="S25" s="333"/>
      <c r="T25" s="333"/>
      <c r="U25" s="333"/>
      <c r="V25" s="333"/>
      <c r="W25" s="333"/>
      <c r="X25" s="333">
        <f t="shared" si="0"/>
        <v>42302.619999999995</v>
      </c>
      <c r="Y25" s="139" t="s">
        <v>52</v>
      </c>
      <c r="Z25" s="342" t="s">
        <v>53</v>
      </c>
    </row>
    <row r="26" spans="1:33" ht="19.5" customHeight="1">
      <c r="A26" s="424">
        <v>4</v>
      </c>
      <c r="B26" s="505" t="s">
        <v>295</v>
      </c>
      <c r="C26" s="332"/>
      <c r="D26" s="332"/>
      <c r="E26" s="332"/>
      <c r="F26" s="332"/>
      <c r="G26" s="332"/>
      <c r="H26" s="332"/>
      <c r="I26" s="332"/>
      <c r="J26" s="332"/>
      <c r="K26" s="332"/>
      <c r="L26" s="332"/>
      <c r="M26" s="332"/>
      <c r="N26" s="332"/>
      <c r="O26" s="333">
        <v>136680</v>
      </c>
      <c r="P26" s="333"/>
      <c r="Q26" s="333"/>
      <c r="R26" s="333"/>
      <c r="S26" s="333"/>
      <c r="T26" s="333"/>
      <c r="U26" s="333"/>
      <c r="V26" s="333"/>
      <c r="W26" s="333"/>
      <c r="X26" s="333">
        <f t="shared" si="0"/>
        <v>136680</v>
      </c>
      <c r="Y26" s="325" t="s">
        <v>247</v>
      </c>
      <c r="Z26" s="326" t="s">
        <v>248</v>
      </c>
      <c r="AD26" s="317"/>
    </row>
    <row r="27" spans="1:33" ht="14.15" customHeight="1">
      <c r="A27" s="424"/>
      <c r="B27" s="505"/>
      <c r="C27" s="332"/>
      <c r="D27" s="332"/>
      <c r="E27" s="332"/>
      <c r="F27" s="332"/>
      <c r="G27" s="332"/>
      <c r="H27" s="332"/>
      <c r="I27" s="332"/>
      <c r="J27" s="332"/>
      <c r="K27" s="332"/>
      <c r="L27" s="332"/>
      <c r="M27" s="332"/>
      <c r="N27" s="332"/>
      <c r="O27" s="333">
        <v>15223.33</v>
      </c>
      <c r="P27" s="333"/>
      <c r="Q27" s="333"/>
      <c r="R27" s="333"/>
      <c r="S27" s="333"/>
      <c r="T27" s="333"/>
      <c r="U27" s="333"/>
      <c r="V27" s="333"/>
      <c r="W27" s="333"/>
      <c r="X27" s="333">
        <f t="shared" si="0"/>
        <v>15223.33</v>
      </c>
      <c r="Y27" s="334" t="s">
        <v>68</v>
      </c>
      <c r="Z27" s="335" t="s">
        <v>69</v>
      </c>
      <c r="AE27" s="317"/>
    </row>
    <row r="28" spans="1:33" ht="14.15" customHeight="1">
      <c r="A28" s="424"/>
      <c r="B28" s="505"/>
      <c r="C28" s="332"/>
      <c r="D28" s="332"/>
      <c r="E28" s="332"/>
      <c r="F28" s="332"/>
      <c r="G28" s="332"/>
      <c r="H28" s="332"/>
      <c r="I28" s="332"/>
      <c r="J28" s="332"/>
      <c r="K28" s="332"/>
      <c r="L28" s="332"/>
      <c r="M28" s="332"/>
      <c r="N28" s="332"/>
      <c r="O28" s="333">
        <v>9500</v>
      </c>
      <c r="P28" s="333"/>
      <c r="Q28" s="333"/>
      <c r="R28" s="333"/>
      <c r="S28" s="333"/>
      <c r="T28" s="333"/>
      <c r="U28" s="333"/>
      <c r="V28" s="333"/>
      <c r="W28" s="333"/>
      <c r="X28" s="333">
        <f t="shared" si="0"/>
        <v>9500</v>
      </c>
      <c r="Y28" s="334" t="s">
        <v>70</v>
      </c>
      <c r="Z28" s="335" t="s">
        <v>71</v>
      </c>
    </row>
    <row r="29" spans="1:33" ht="14.15" customHeight="1">
      <c r="A29" s="424"/>
      <c r="B29" s="505"/>
      <c r="C29" s="332"/>
      <c r="D29" s="332"/>
      <c r="E29" s="332"/>
      <c r="F29" s="332"/>
      <c r="G29" s="332"/>
      <c r="H29" s="332"/>
      <c r="I29" s="332"/>
      <c r="J29" s="332"/>
      <c r="K29" s="332"/>
      <c r="L29" s="332"/>
      <c r="M29" s="332"/>
      <c r="N29" s="332"/>
      <c r="O29" s="333">
        <v>22195.62</v>
      </c>
      <c r="P29" s="333"/>
      <c r="Q29" s="333"/>
      <c r="R29" s="333"/>
      <c r="S29" s="333"/>
      <c r="T29" s="333"/>
      <c r="U29" s="333"/>
      <c r="V29" s="333"/>
      <c r="W29" s="333"/>
      <c r="X29" s="333">
        <f t="shared" si="0"/>
        <v>22195.62</v>
      </c>
      <c r="Y29" s="334" t="s">
        <v>72</v>
      </c>
      <c r="Z29" s="335" t="s">
        <v>73</v>
      </c>
      <c r="AG29" s="317"/>
    </row>
    <row r="30" spans="1:33" ht="14.15" customHeight="1">
      <c r="A30" s="424"/>
      <c r="B30" s="505"/>
      <c r="C30" s="332"/>
      <c r="D30" s="332"/>
      <c r="E30" s="332"/>
      <c r="F30" s="332"/>
      <c r="G30" s="332"/>
      <c r="H30" s="332"/>
      <c r="I30" s="332"/>
      <c r="J30" s="332"/>
      <c r="K30" s="332"/>
      <c r="L30" s="332"/>
      <c r="M30" s="332"/>
      <c r="N30" s="332"/>
      <c r="O30" s="339">
        <v>15223.33</v>
      </c>
      <c r="P30" s="339"/>
      <c r="Q30" s="339"/>
      <c r="R30" s="339"/>
      <c r="S30" s="339"/>
      <c r="T30" s="339"/>
      <c r="U30" s="339"/>
      <c r="V30" s="339"/>
      <c r="W30" s="339"/>
      <c r="X30" s="333">
        <f t="shared" si="0"/>
        <v>15223.33</v>
      </c>
      <c r="Y30" s="334" t="s">
        <v>74</v>
      </c>
      <c r="Z30" s="335" t="s">
        <v>75</v>
      </c>
    </row>
    <row r="31" spans="1:33" ht="23.5" customHeight="1">
      <c r="A31" s="424"/>
      <c r="B31" s="505"/>
      <c r="C31" s="332"/>
      <c r="D31" s="332"/>
      <c r="E31" s="332"/>
      <c r="F31" s="332"/>
      <c r="G31" s="332"/>
      <c r="H31" s="332"/>
      <c r="I31" s="332"/>
      <c r="J31" s="332"/>
      <c r="K31" s="332"/>
      <c r="L31" s="332"/>
      <c r="M31" s="332"/>
      <c r="N31" s="332"/>
      <c r="O31" s="333">
        <v>3744</v>
      </c>
      <c r="P31" s="333"/>
      <c r="Q31" s="333"/>
      <c r="R31" s="333"/>
      <c r="S31" s="333"/>
      <c r="T31" s="333"/>
      <c r="U31" s="333"/>
      <c r="V31" s="333"/>
      <c r="W31" s="333"/>
      <c r="X31" s="333">
        <f t="shared" si="0"/>
        <v>3744</v>
      </c>
      <c r="Y31" s="334" t="s">
        <v>249</v>
      </c>
      <c r="Z31" s="319" t="s">
        <v>379</v>
      </c>
    </row>
    <row r="32" spans="1:33" ht="14.15" customHeight="1">
      <c r="A32" s="424"/>
      <c r="B32" s="505"/>
      <c r="C32" s="332"/>
      <c r="D32" s="332"/>
      <c r="E32" s="332"/>
      <c r="F32" s="332"/>
      <c r="G32" s="332"/>
      <c r="H32" s="332"/>
      <c r="I32" s="332"/>
      <c r="J32" s="332"/>
      <c r="K32" s="332"/>
      <c r="L32" s="332"/>
      <c r="M32" s="332"/>
      <c r="N32" s="332"/>
      <c r="O32" s="333">
        <v>24960</v>
      </c>
      <c r="P32" s="333"/>
      <c r="Q32" s="333"/>
      <c r="R32" s="333"/>
      <c r="S32" s="333"/>
      <c r="T32" s="333"/>
      <c r="U32" s="333"/>
      <c r="V32" s="333"/>
      <c r="W32" s="333"/>
      <c r="X32" s="333">
        <f t="shared" si="0"/>
        <v>24960</v>
      </c>
      <c r="Y32" s="318" t="s">
        <v>250</v>
      </c>
      <c r="Z32" s="319" t="s">
        <v>380</v>
      </c>
      <c r="AG32" s="317"/>
    </row>
    <row r="33" spans="1:26" ht="14.15" customHeight="1">
      <c r="A33" s="424"/>
      <c r="B33" s="505"/>
      <c r="C33" s="332"/>
      <c r="D33" s="332"/>
      <c r="E33" s="332"/>
      <c r="F33" s="332"/>
      <c r="G33" s="332"/>
      <c r="H33" s="332"/>
      <c r="I33" s="332"/>
      <c r="J33" s="332"/>
      <c r="K33" s="332"/>
      <c r="L33" s="332"/>
      <c r="M33" s="332"/>
      <c r="N33" s="332"/>
      <c r="O33" s="333">
        <v>3420</v>
      </c>
      <c r="P33" s="333"/>
      <c r="Q33" s="333"/>
      <c r="R33" s="333"/>
      <c r="S33" s="333"/>
      <c r="T33" s="333"/>
      <c r="U33" s="333"/>
      <c r="V33" s="333"/>
      <c r="W33" s="333"/>
      <c r="X33" s="333">
        <f t="shared" si="0"/>
        <v>3420</v>
      </c>
      <c r="Y33" s="318" t="s">
        <v>251</v>
      </c>
      <c r="Z33" s="319" t="s">
        <v>381</v>
      </c>
    </row>
    <row r="34" spans="1:26" ht="14.15" customHeight="1">
      <c r="A34" s="424"/>
      <c r="B34" s="505"/>
      <c r="C34" s="332"/>
      <c r="D34" s="332"/>
      <c r="E34" s="332"/>
      <c r="F34" s="332"/>
      <c r="G34" s="332"/>
      <c r="H34" s="332"/>
      <c r="I34" s="332"/>
      <c r="J34" s="332"/>
      <c r="K34" s="332"/>
      <c r="L34" s="332"/>
      <c r="M34" s="332"/>
      <c r="N34" s="332"/>
      <c r="O34" s="333">
        <v>4783.8</v>
      </c>
      <c r="P34" s="333"/>
      <c r="Q34" s="333"/>
      <c r="R34" s="333"/>
      <c r="S34" s="333"/>
      <c r="T34" s="333"/>
      <c r="U34" s="333"/>
      <c r="V34" s="333"/>
      <c r="W34" s="333"/>
      <c r="X34" s="333">
        <f t="shared" si="0"/>
        <v>4783.8</v>
      </c>
      <c r="Y34" s="334" t="s">
        <v>252</v>
      </c>
      <c r="Z34" s="319" t="s">
        <v>253</v>
      </c>
    </row>
    <row r="35" spans="1:26" ht="45" customHeight="1">
      <c r="A35" s="296">
        <v>5</v>
      </c>
      <c r="B35" s="187" t="s">
        <v>254</v>
      </c>
      <c r="C35" s="313"/>
      <c r="D35" s="313"/>
      <c r="E35" s="313"/>
      <c r="F35" s="313"/>
      <c r="G35" s="313"/>
      <c r="H35" s="313"/>
      <c r="I35" s="313"/>
      <c r="J35" s="313"/>
      <c r="K35" s="87"/>
      <c r="L35" s="87"/>
      <c r="M35" s="87"/>
      <c r="N35" s="87"/>
      <c r="O35" s="30">
        <v>492086.1</v>
      </c>
      <c r="P35" s="333"/>
      <c r="Q35" s="333"/>
      <c r="R35" s="333"/>
      <c r="S35" s="333"/>
      <c r="T35" s="333"/>
      <c r="U35" s="333"/>
      <c r="V35" s="333"/>
      <c r="W35" s="333">
        <v>-492086.1</v>
      </c>
      <c r="X35" s="333">
        <f t="shared" si="0"/>
        <v>0</v>
      </c>
      <c r="Y35" s="137" t="s">
        <v>54</v>
      </c>
      <c r="Z35" s="357" t="s">
        <v>321</v>
      </c>
    </row>
    <row r="36" spans="1:26" ht="46" customHeight="1">
      <c r="A36" s="296">
        <v>6</v>
      </c>
      <c r="B36" s="187" t="s">
        <v>255</v>
      </c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30">
        <v>506506.02</v>
      </c>
      <c r="P36" s="333"/>
      <c r="Q36" s="333">
        <v>-84500</v>
      </c>
      <c r="R36" s="333"/>
      <c r="S36" s="333"/>
      <c r="T36" s="333"/>
      <c r="U36" s="333"/>
      <c r="V36" s="333"/>
      <c r="W36" s="333">
        <v>-422006.02</v>
      </c>
      <c r="X36" s="333">
        <f t="shared" si="0"/>
        <v>0</v>
      </c>
      <c r="Y36" s="137" t="s">
        <v>54</v>
      </c>
      <c r="Z36" s="357" t="s">
        <v>321</v>
      </c>
    </row>
    <row r="37" spans="1:26" ht="43.5" customHeight="1">
      <c r="A37" s="296">
        <v>7</v>
      </c>
      <c r="B37" s="187" t="s">
        <v>390</v>
      </c>
      <c r="C37" s="384"/>
      <c r="D37" s="384"/>
      <c r="E37" s="384"/>
      <c r="F37" s="384"/>
      <c r="G37" s="384"/>
      <c r="H37" s="384"/>
      <c r="I37" s="87"/>
      <c r="J37" s="87"/>
      <c r="K37" s="87"/>
      <c r="L37" s="87"/>
      <c r="M37" s="87"/>
      <c r="N37" s="87"/>
      <c r="O37" s="30">
        <v>193000</v>
      </c>
      <c r="P37" s="333"/>
      <c r="Q37" s="333">
        <v>93980</v>
      </c>
      <c r="R37" s="333"/>
      <c r="S37" s="333"/>
      <c r="T37" s="333">
        <v>-80980</v>
      </c>
      <c r="U37" s="333"/>
      <c r="V37" s="333"/>
      <c r="W37" s="333">
        <v>-190000</v>
      </c>
      <c r="X37" s="333">
        <f>SUM(O37:W37)</f>
        <v>16000</v>
      </c>
      <c r="Y37" s="138" t="s">
        <v>123</v>
      </c>
      <c r="Z37" s="297" t="s">
        <v>320</v>
      </c>
    </row>
    <row r="38" spans="1:26" ht="21" customHeight="1">
      <c r="A38" s="424">
        <v>8</v>
      </c>
      <c r="B38" s="521" t="s">
        <v>403</v>
      </c>
      <c r="C38" s="88"/>
      <c r="D38" s="88"/>
      <c r="E38" s="88"/>
      <c r="F38" s="271"/>
      <c r="G38" s="271"/>
      <c r="H38" s="271"/>
      <c r="I38" s="271"/>
      <c r="J38" s="271"/>
      <c r="K38" s="271"/>
      <c r="L38" s="271"/>
      <c r="M38" s="271"/>
      <c r="N38" s="271"/>
      <c r="O38" s="30">
        <v>6300</v>
      </c>
      <c r="P38" s="333"/>
      <c r="Q38" s="333">
        <v>10000</v>
      </c>
      <c r="R38" s="333"/>
      <c r="S38" s="333"/>
      <c r="T38" s="333"/>
      <c r="U38" s="333"/>
      <c r="V38" s="333"/>
      <c r="W38" s="333"/>
      <c r="X38" s="333">
        <f t="shared" si="0"/>
        <v>16300</v>
      </c>
      <c r="Y38" s="144" t="s">
        <v>60</v>
      </c>
      <c r="Z38" s="297" t="s">
        <v>149</v>
      </c>
    </row>
    <row r="39" spans="1:26" ht="28" customHeight="1">
      <c r="A39" s="424"/>
      <c r="B39" s="521"/>
      <c r="C39" s="88"/>
      <c r="D39" s="88"/>
      <c r="E39" s="88"/>
      <c r="F39" s="271"/>
      <c r="G39" s="271"/>
      <c r="H39" s="271"/>
      <c r="I39" s="271"/>
      <c r="J39" s="271"/>
      <c r="K39" s="271"/>
      <c r="L39" s="271"/>
      <c r="M39" s="271"/>
      <c r="N39" s="271"/>
      <c r="O39" s="30">
        <v>4000</v>
      </c>
      <c r="P39" s="333"/>
      <c r="Q39" s="333">
        <v>2000</v>
      </c>
      <c r="R39" s="333"/>
      <c r="S39" s="333"/>
      <c r="T39" s="333"/>
      <c r="U39" s="333"/>
      <c r="V39" s="333"/>
      <c r="W39" s="333"/>
      <c r="X39" s="333">
        <f t="shared" si="0"/>
        <v>6000</v>
      </c>
      <c r="Y39" s="144" t="s">
        <v>61</v>
      </c>
      <c r="Z39" s="297" t="s">
        <v>382</v>
      </c>
    </row>
    <row r="40" spans="1:26" ht="21" customHeight="1">
      <c r="A40" s="424"/>
      <c r="B40" s="521"/>
      <c r="C40" s="88"/>
      <c r="D40" s="88"/>
      <c r="E40" s="88"/>
      <c r="F40" s="271"/>
      <c r="G40" s="271"/>
      <c r="H40" s="271"/>
      <c r="I40" s="271"/>
      <c r="J40" s="271"/>
      <c r="K40" s="271"/>
      <c r="L40" s="271"/>
      <c r="M40" s="271"/>
      <c r="N40" s="271"/>
      <c r="O40" s="30">
        <v>4000</v>
      </c>
      <c r="P40" s="333"/>
      <c r="Q40" s="333">
        <v>8000</v>
      </c>
      <c r="R40" s="333"/>
      <c r="S40" s="333"/>
      <c r="T40" s="333"/>
      <c r="U40" s="333"/>
      <c r="V40" s="333"/>
      <c r="W40" s="333"/>
      <c r="X40" s="333">
        <f t="shared" si="0"/>
        <v>12000</v>
      </c>
      <c r="Y40" s="144" t="s">
        <v>58</v>
      </c>
      <c r="Z40" s="297" t="s">
        <v>59</v>
      </c>
    </row>
    <row r="41" spans="1:26" ht="37" customHeight="1">
      <c r="A41" s="300">
        <v>9</v>
      </c>
      <c r="B41" s="411" t="s">
        <v>404</v>
      </c>
      <c r="C41" s="88"/>
      <c r="D41" s="88"/>
      <c r="E41" s="88"/>
      <c r="F41" s="271"/>
      <c r="G41" s="271"/>
      <c r="H41" s="271"/>
      <c r="I41" s="271"/>
      <c r="J41" s="271"/>
      <c r="K41" s="271"/>
      <c r="L41" s="271"/>
      <c r="M41" s="271"/>
      <c r="N41" s="271"/>
      <c r="O41" s="30">
        <v>4000</v>
      </c>
      <c r="P41" s="333"/>
      <c r="Q41" s="333">
        <v>11000</v>
      </c>
      <c r="R41" s="333"/>
      <c r="S41" s="333"/>
      <c r="T41" s="333"/>
      <c r="U41" s="333"/>
      <c r="V41" s="333"/>
      <c r="W41" s="333"/>
      <c r="X41" s="333">
        <f t="shared" si="0"/>
        <v>15000</v>
      </c>
      <c r="Y41" s="144" t="s">
        <v>56</v>
      </c>
      <c r="Z41" s="299" t="s">
        <v>57</v>
      </c>
    </row>
    <row r="42" spans="1:26" ht="30.5" customHeight="1">
      <c r="A42" s="420">
        <v>10</v>
      </c>
      <c r="B42" s="417" t="s">
        <v>288</v>
      </c>
      <c r="C42" s="271"/>
      <c r="D42" s="271"/>
      <c r="E42" s="271"/>
      <c r="F42" s="271"/>
      <c r="G42" s="271"/>
      <c r="H42" s="271"/>
      <c r="I42" s="271"/>
      <c r="J42" s="271"/>
      <c r="K42" s="271"/>
      <c r="L42" s="271"/>
      <c r="M42" s="271"/>
      <c r="N42" s="271"/>
      <c r="O42" s="30">
        <v>4980</v>
      </c>
      <c r="P42" s="333">
        <v>-4195</v>
      </c>
      <c r="Q42" s="333"/>
      <c r="R42" s="333"/>
      <c r="S42" s="333"/>
      <c r="T42" s="333"/>
      <c r="U42" s="333"/>
      <c r="V42" s="333"/>
      <c r="W42" s="333"/>
      <c r="X42" s="333">
        <f t="shared" si="0"/>
        <v>785</v>
      </c>
      <c r="Y42" s="139" t="s">
        <v>61</v>
      </c>
      <c r="Z42" s="394" t="s">
        <v>382</v>
      </c>
    </row>
    <row r="43" spans="1:26" ht="22.5" customHeight="1">
      <c r="A43" s="421"/>
      <c r="B43" s="418"/>
      <c r="C43" s="271"/>
      <c r="D43" s="271"/>
      <c r="E43" s="271"/>
      <c r="F43" s="271"/>
      <c r="G43" s="271"/>
      <c r="H43" s="271"/>
      <c r="I43" s="271"/>
      <c r="J43" s="271"/>
      <c r="K43" s="271"/>
      <c r="L43" s="271"/>
      <c r="M43" s="271"/>
      <c r="N43" s="271"/>
      <c r="O43" s="30">
        <v>17200</v>
      </c>
      <c r="P43" s="333">
        <v>-16100</v>
      </c>
      <c r="Q43" s="333"/>
      <c r="R43" s="333"/>
      <c r="S43" s="333"/>
      <c r="T43" s="333"/>
      <c r="U43" s="333"/>
      <c r="V43" s="333"/>
      <c r="W43" s="333"/>
      <c r="X43" s="333">
        <f t="shared" si="0"/>
        <v>1100</v>
      </c>
      <c r="Y43" s="139" t="s">
        <v>58</v>
      </c>
      <c r="Z43" s="299" t="s">
        <v>286</v>
      </c>
    </row>
    <row r="44" spans="1:26" ht="22.5" customHeight="1">
      <c r="A44" s="422"/>
      <c r="B44" s="419"/>
      <c r="C44" s="271"/>
      <c r="D44" s="271"/>
      <c r="E44" s="271"/>
      <c r="F44" s="271"/>
      <c r="G44" s="271"/>
      <c r="H44" s="271"/>
      <c r="I44" s="271"/>
      <c r="J44" s="271"/>
      <c r="K44" s="271"/>
      <c r="L44" s="271"/>
      <c r="M44" s="271"/>
      <c r="N44" s="271"/>
      <c r="O44" s="30">
        <v>1434</v>
      </c>
      <c r="P44" s="333">
        <v>330</v>
      </c>
      <c r="Q44" s="333"/>
      <c r="R44" s="333"/>
      <c r="S44" s="333"/>
      <c r="T44" s="333"/>
      <c r="U44" s="333"/>
      <c r="V44" s="333"/>
      <c r="W44" s="333"/>
      <c r="X44" s="333">
        <f t="shared" si="0"/>
        <v>1764</v>
      </c>
      <c r="Y44" s="139" t="s">
        <v>60</v>
      </c>
      <c r="Z44" s="299" t="s">
        <v>149</v>
      </c>
    </row>
    <row r="45" spans="1:26" ht="36" customHeight="1">
      <c r="A45" s="296">
        <v>11</v>
      </c>
      <c r="B45" s="299" t="s">
        <v>256</v>
      </c>
      <c r="C45" s="132"/>
      <c r="D45" s="132"/>
      <c r="E45" s="132"/>
      <c r="F45" s="132"/>
      <c r="G45" s="132"/>
      <c r="H45" s="132"/>
      <c r="I45" s="36"/>
      <c r="J45" s="36"/>
      <c r="K45" s="36"/>
      <c r="L45" s="36"/>
      <c r="M45" s="36"/>
      <c r="N45" s="36"/>
      <c r="O45" s="30">
        <v>90000</v>
      </c>
      <c r="P45" s="333"/>
      <c r="Q45" s="333">
        <v>-90000</v>
      </c>
      <c r="R45" s="333"/>
      <c r="S45" s="333"/>
      <c r="T45" s="333"/>
      <c r="U45" s="333"/>
      <c r="V45" s="333"/>
      <c r="W45" s="333"/>
      <c r="X45" s="333">
        <f t="shared" si="0"/>
        <v>0</v>
      </c>
      <c r="Y45" s="139" t="s">
        <v>123</v>
      </c>
      <c r="Z45" s="299" t="s">
        <v>328</v>
      </c>
    </row>
    <row r="46" spans="1:26" ht="25.5" customHeight="1">
      <c r="A46" s="420">
        <v>12</v>
      </c>
      <c r="B46" s="518" t="s">
        <v>257</v>
      </c>
      <c r="C46" s="36"/>
      <c r="D46" s="36"/>
      <c r="E46" s="36"/>
      <c r="F46" s="313"/>
      <c r="G46" s="313"/>
      <c r="H46" s="313"/>
      <c r="I46" s="313"/>
      <c r="J46" s="313"/>
      <c r="K46" s="313"/>
      <c r="L46" s="313"/>
      <c r="M46" s="313"/>
      <c r="N46" s="313"/>
      <c r="O46" s="30">
        <v>4000</v>
      </c>
      <c r="P46" s="333"/>
      <c r="Q46" s="333">
        <v>-4000</v>
      </c>
      <c r="R46" s="333"/>
      <c r="S46" s="333"/>
      <c r="T46" s="333"/>
      <c r="U46" s="333"/>
      <c r="V46" s="333"/>
      <c r="W46" s="333"/>
      <c r="X46" s="333">
        <f t="shared" si="0"/>
        <v>0</v>
      </c>
      <c r="Y46" s="144" t="s">
        <v>60</v>
      </c>
      <c r="Z46" s="297" t="s">
        <v>149</v>
      </c>
    </row>
    <row r="47" spans="1:26" ht="25.5" customHeight="1">
      <c r="A47" s="421"/>
      <c r="B47" s="519"/>
      <c r="C47" s="36"/>
      <c r="D47" s="36"/>
      <c r="E47" s="36"/>
      <c r="F47" s="313"/>
      <c r="G47" s="313"/>
      <c r="H47" s="313"/>
      <c r="I47" s="313"/>
      <c r="J47" s="313"/>
      <c r="K47" s="313"/>
      <c r="L47" s="313"/>
      <c r="M47" s="313"/>
      <c r="N47" s="313"/>
      <c r="O47" s="30">
        <v>5000</v>
      </c>
      <c r="P47" s="333"/>
      <c r="Q47" s="333">
        <v>-5000</v>
      </c>
      <c r="R47" s="333"/>
      <c r="S47" s="333"/>
      <c r="T47" s="333"/>
      <c r="U47" s="333"/>
      <c r="V47" s="333"/>
      <c r="W47" s="333"/>
      <c r="X47" s="333">
        <f t="shared" si="0"/>
        <v>0</v>
      </c>
      <c r="Y47" s="144" t="s">
        <v>61</v>
      </c>
      <c r="Z47" s="394" t="s">
        <v>382</v>
      </c>
    </row>
    <row r="48" spans="1:26" ht="25.5" customHeight="1">
      <c r="A48" s="422"/>
      <c r="B48" s="520"/>
      <c r="C48" s="36"/>
      <c r="D48" s="36"/>
      <c r="E48" s="36"/>
      <c r="F48" s="313"/>
      <c r="G48" s="313"/>
      <c r="H48" s="313"/>
      <c r="I48" s="313"/>
      <c r="J48" s="313"/>
      <c r="K48" s="313"/>
      <c r="L48" s="313"/>
      <c r="M48" s="313"/>
      <c r="N48" s="313"/>
      <c r="O48" s="30">
        <v>3000</v>
      </c>
      <c r="P48" s="333"/>
      <c r="Q48" s="333">
        <v>-3000</v>
      </c>
      <c r="R48" s="333"/>
      <c r="S48" s="333"/>
      <c r="T48" s="333"/>
      <c r="U48" s="333"/>
      <c r="V48" s="333"/>
      <c r="W48" s="333"/>
      <c r="X48" s="333">
        <f t="shared" si="0"/>
        <v>0</v>
      </c>
      <c r="Y48" s="144" t="s">
        <v>58</v>
      </c>
      <c r="Z48" s="297" t="s">
        <v>59</v>
      </c>
    </row>
    <row r="49" spans="1:26" ht="26.5" customHeight="1">
      <c r="A49" s="300">
        <v>13</v>
      </c>
      <c r="B49" s="299" t="s">
        <v>258</v>
      </c>
      <c r="C49" s="36"/>
      <c r="D49" s="36"/>
      <c r="E49" s="36"/>
      <c r="F49" s="313"/>
      <c r="G49" s="313"/>
      <c r="H49" s="313"/>
      <c r="I49" s="313"/>
      <c r="J49" s="313"/>
      <c r="K49" s="313"/>
      <c r="L49" s="313"/>
      <c r="M49" s="313"/>
      <c r="N49" s="313"/>
      <c r="O49" s="30">
        <v>2000</v>
      </c>
      <c r="P49" s="333"/>
      <c r="Q49" s="333">
        <v>-2000</v>
      </c>
      <c r="R49" s="333"/>
      <c r="S49" s="333"/>
      <c r="T49" s="333"/>
      <c r="U49" s="333"/>
      <c r="V49" s="333"/>
      <c r="W49" s="333"/>
      <c r="X49" s="333">
        <f t="shared" si="0"/>
        <v>0</v>
      </c>
      <c r="Y49" s="144" t="s">
        <v>56</v>
      </c>
      <c r="Z49" s="299" t="s">
        <v>57</v>
      </c>
    </row>
    <row r="50" spans="1:26" ht="26.5" customHeight="1">
      <c r="A50" s="300">
        <v>14</v>
      </c>
      <c r="B50" s="366" t="s">
        <v>338</v>
      </c>
      <c r="C50" s="385"/>
      <c r="D50" s="385"/>
      <c r="E50" s="313"/>
      <c r="F50" s="313"/>
      <c r="G50" s="313"/>
      <c r="H50" s="313"/>
      <c r="I50" s="332"/>
      <c r="J50" s="36"/>
      <c r="K50" s="36"/>
      <c r="L50" s="36"/>
      <c r="M50" s="36"/>
      <c r="N50" s="36"/>
      <c r="O50" s="30">
        <v>53000</v>
      </c>
      <c r="P50" s="333"/>
      <c r="Q50" s="333">
        <v>67000</v>
      </c>
      <c r="R50" s="333"/>
      <c r="S50" s="333"/>
      <c r="T50" s="333">
        <v>-15600</v>
      </c>
      <c r="U50" s="333"/>
      <c r="V50" s="333"/>
      <c r="W50" s="333"/>
      <c r="X50" s="333">
        <f t="shared" si="0"/>
        <v>104400</v>
      </c>
      <c r="Y50" s="139" t="s">
        <v>123</v>
      </c>
      <c r="Z50" s="299" t="s">
        <v>320</v>
      </c>
    </row>
    <row r="51" spans="1:26" ht="20.149999999999999" customHeight="1">
      <c r="A51" s="420">
        <v>15</v>
      </c>
      <c r="B51" s="438" t="s">
        <v>339</v>
      </c>
      <c r="C51" s="36"/>
      <c r="D51" s="36"/>
      <c r="E51" s="36"/>
      <c r="F51" s="385"/>
      <c r="G51" s="313"/>
      <c r="H51" s="313"/>
      <c r="I51" s="313"/>
      <c r="J51" s="313"/>
      <c r="K51" s="332"/>
      <c r="L51" s="332"/>
      <c r="M51" s="332"/>
      <c r="N51" s="332"/>
      <c r="O51" s="344">
        <v>5000</v>
      </c>
      <c r="P51" s="333"/>
      <c r="Q51" s="333">
        <v>-1000</v>
      </c>
      <c r="R51" s="333"/>
      <c r="S51" s="333"/>
      <c r="T51" s="333"/>
      <c r="U51" s="333"/>
      <c r="V51" s="333"/>
      <c r="W51" s="333"/>
      <c r="X51" s="333">
        <f t="shared" si="0"/>
        <v>4000</v>
      </c>
      <c r="Y51" s="144" t="s">
        <v>60</v>
      </c>
      <c r="Z51" s="297" t="s">
        <v>149</v>
      </c>
    </row>
    <row r="52" spans="1:26" ht="34" customHeight="1">
      <c r="A52" s="421"/>
      <c r="B52" s="438"/>
      <c r="C52" s="36"/>
      <c r="D52" s="36"/>
      <c r="E52" s="36"/>
      <c r="F52" s="385"/>
      <c r="G52" s="313"/>
      <c r="H52" s="313"/>
      <c r="I52" s="313"/>
      <c r="J52" s="313"/>
      <c r="K52" s="332"/>
      <c r="L52" s="332"/>
      <c r="M52" s="332"/>
      <c r="N52" s="332"/>
      <c r="O52" s="344">
        <v>4000</v>
      </c>
      <c r="P52" s="333"/>
      <c r="Q52" s="333">
        <v>2000</v>
      </c>
      <c r="R52" s="333"/>
      <c r="S52" s="333"/>
      <c r="T52" s="333"/>
      <c r="U52" s="333"/>
      <c r="V52" s="333"/>
      <c r="W52" s="333"/>
      <c r="X52" s="333">
        <f t="shared" si="0"/>
        <v>6000</v>
      </c>
      <c r="Y52" s="144" t="s">
        <v>61</v>
      </c>
      <c r="Z52" s="394" t="s">
        <v>382</v>
      </c>
    </row>
    <row r="53" spans="1:26" ht="20.149999999999999" customHeight="1">
      <c r="A53" s="422"/>
      <c r="B53" s="438"/>
      <c r="C53" s="36"/>
      <c r="D53" s="36"/>
      <c r="E53" s="36"/>
      <c r="F53" s="385"/>
      <c r="G53" s="313"/>
      <c r="H53" s="313"/>
      <c r="I53" s="313"/>
      <c r="J53" s="313"/>
      <c r="K53" s="332"/>
      <c r="L53" s="332"/>
      <c r="M53" s="332"/>
      <c r="N53" s="332"/>
      <c r="O53" s="344">
        <v>3000</v>
      </c>
      <c r="P53" s="333"/>
      <c r="Q53" s="333">
        <v>4000</v>
      </c>
      <c r="R53" s="333"/>
      <c r="S53" s="333"/>
      <c r="T53" s="333"/>
      <c r="U53" s="333"/>
      <c r="V53" s="333"/>
      <c r="W53" s="333"/>
      <c r="X53" s="333">
        <f t="shared" si="0"/>
        <v>7000</v>
      </c>
      <c r="Y53" s="144" t="s">
        <v>58</v>
      </c>
      <c r="Z53" s="297" t="s">
        <v>59</v>
      </c>
    </row>
    <row r="54" spans="1:26" ht="18" customHeight="1">
      <c r="A54" s="300">
        <v>16</v>
      </c>
      <c r="B54" s="366" t="s">
        <v>340</v>
      </c>
      <c r="C54" s="36"/>
      <c r="D54" s="36"/>
      <c r="E54" s="36"/>
      <c r="F54" s="385"/>
      <c r="G54" s="313"/>
      <c r="H54" s="313"/>
      <c r="I54" s="313"/>
      <c r="J54" s="313"/>
      <c r="K54" s="332"/>
      <c r="L54" s="332"/>
      <c r="M54" s="332"/>
      <c r="N54" s="332"/>
      <c r="O54" s="30">
        <v>4000</v>
      </c>
      <c r="P54" s="333"/>
      <c r="Q54" s="333">
        <v>4500</v>
      </c>
      <c r="R54" s="333"/>
      <c r="S54" s="333"/>
      <c r="T54" s="333"/>
      <c r="U54" s="333"/>
      <c r="V54" s="333"/>
      <c r="W54" s="333"/>
      <c r="X54" s="333">
        <f t="shared" si="0"/>
        <v>8500</v>
      </c>
      <c r="Y54" s="144" t="s">
        <v>56</v>
      </c>
      <c r="Z54" s="299" t="s">
        <v>57</v>
      </c>
    </row>
    <row r="55" spans="1:26" ht="36.65" customHeight="1">
      <c r="A55" s="296">
        <v>17</v>
      </c>
      <c r="B55" s="187" t="s">
        <v>259</v>
      </c>
      <c r="C55" s="313"/>
      <c r="D55" s="313"/>
      <c r="E55" s="313"/>
      <c r="F55" s="313"/>
      <c r="G55" s="313"/>
      <c r="H55" s="313"/>
      <c r="I55" s="320"/>
      <c r="J55" s="320"/>
      <c r="K55" s="320"/>
      <c r="L55" s="320"/>
      <c r="M55" s="320"/>
      <c r="N55" s="320"/>
      <c r="O55" s="30">
        <v>169293.91</v>
      </c>
      <c r="P55" s="333"/>
      <c r="Q55" s="333"/>
      <c r="R55" s="333"/>
      <c r="S55" s="333"/>
      <c r="T55" s="333"/>
      <c r="U55" s="333"/>
      <c r="V55" s="333"/>
      <c r="W55" s="333"/>
      <c r="X55" s="333">
        <f t="shared" si="0"/>
        <v>169293.91</v>
      </c>
      <c r="Y55" s="186" t="s">
        <v>63</v>
      </c>
      <c r="Z55" s="187" t="s">
        <v>383</v>
      </c>
    </row>
    <row r="56" spans="1:26" ht="57.5">
      <c r="A56" s="296">
        <v>18</v>
      </c>
      <c r="B56" s="187" t="s">
        <v>197</v>
      </c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30">
        <v>9000</v>
      </c>
      <c r="P56" s="333"/>
      <c r="Q56" s="333"/>
      <c r="R56" s="333"/>
      <c r="S56" s="333"/>
      <c r="T56" s="333"/>
      <c r="U56" s="333"/>
      <c r="V56" s="333"/>
      <c r="W56" s="333">
        <v>-3000</v>
      </c>
      <c r="X56" s="333">
        <f t="shared" si="0"/>
        <v>6000</v>
      </c>
      <c r="Y56" s="137" t="s">
        <v>54</v>
      </c>
      <c r="Z56" s="357" t="s">
        <v>321</v>
      </c>
    </row>
    <row r="57" spans="1:26" ht="36.5" customHeight="1">
      <c r="A57" s="296">
        <v>19</v>
      </c>
      <c r="B57" s="187" t="s">
        <v>315</v>
      </c>
      <c r="C57" s="87"/>
      <c r="D57" s="87"/>
      <c r="E57" s="87"/>
      <c r="F57" s="87"/>
      <c r="G57" s="87"/>
      <c r="H57" s="87"/>
      <c r="I57" s="87"/>
      <c r="J57" s="87"/>
      <c r="K57" s="87"/>
      <c r="L57" s="87"/>
      <c r="M57" s="87"/>
      <c r="N57" s="87"/>
      <c r="O57" s="30">
        <v>70000</v>
      </c>
      <c r="P57" s="333"/>
      <c r="Q57" s="333"/>
      <c r="R57" s="333"/>
      <c r="S57" s="333"/>
      <c r="T57" s="333"/>
      <c r="U57" s="333"/>
      <c r="V57" s="333"/>
      <c r="W57" s="333"/>
      <c r="X57" s="333">
        <f t="shared" si="0"/>
        <v>70000</v>
      </c>
      <c r="Y57" s="139" t="s">
        <v>233</v>
      </c>
      <c r="Z57" s="299" t="s">
        <v>234</v>
      </c>
    </row>
    <row r="58" spans="1:26" ht="37.5" customHeight="1">
      <c r="A58" s="296">
        <v>20</v>
      </c>
      <c r="B58" s="187" t="s">
        <v>260</v>
      </c>
      <c r="C58" s="87"/>
      <c r="D58" s="87"/>
      <c r="E58" s="87"/>
      <c r="F58" s="87"/>
      <c r="G58" s="87"/>
      <c r="H58" s="87"/>
      <c r="I58" s="88"/>
      <c r="J58" s="88"/>
      <c r="K58" s="88"/>
      <c r="L58" s="88"/>
      <c r="M58" s="88"/>
      <c r="N58" s="88"/>
      <c r="O58" s="30">
        <v>174000</v>
      </c>
      <c r="P58" s="333"/>
      <c r="Q58" s="333"/>
      <c r="R58" s="333"/>
      <c r="S58" s="333"/>
      <c r="T58" s="333">
        <v>-9000</v>
      </c>
      <c r="U58" s="333"/>
      <c r="V58" s="333"/>
      <c r="W58" s="333"/>
      <c r="X58" s="333">
        <f t="shared" si="0"/>
        <v>165000</v>
      </c>
      <c r="Y58" s="139" t="s">
        <v>123</v>
      </c>
      <c r="Z58" s="299" t="s">
        <v>328</v>
      </c>
    </row>
    <row r="59" spans="1:26" ht="19" customHeight="1">
      <c r="A59" s="420">
        <v>21</v>
      </c>
      <c r="B59" s="417" t="s">
        <v>268</v>
      </c>
      <c r="C59" s="271"/>
      <c r="D59" s="271"/>
      <c r="E59" s="271"/>
      <c r="F59" s="271"/>
      <c r="G59" s="271"/>
      <c r="H59" s="271"/>
      <c r="I59" s="271"/>
      <c r="J59" s="271"/>
      <c r="K59" s="271"/>
      <c r="L59" s="271"/>
      <c r="M59" s="271"/>
      <c r="N59" s="271"/>
      <c r="O59" s="30">
        <v>5000</v>
      </c>
      <c r="P59" s="333"/>
      <c r="Q59" s="333"/>
      <c r="R59" s="333"/>
      <c r="S59" s="333"/>
      <c r="T59" s="333"/>
      <c r="U59" s="333"/>
      <c r="V59" s="333"/>
      <c r="W59" s="333"/>
      <c r="X59" s="333">
        <f t="shared" si="0"/>
        <v>5000</v>
      </c>
      <c r="Y59" s="144" t="s">
        <v>60</v>
      </c>
      <c r="Z59" s="297" t="s">
        <v>149</v>
      </c>
    </row>
    <row r="60" spans="1:26" ht="29" customHeight="1">
      <c r="A60" s="421"/>
      <c r="B60" s="418"/>
      <c r="C60" s="271"/>
      <c r="D60" s="271"/>
      <c r="E60" s="271"/>
      <c r="F60" s="271"/>
      <c r="G60" s="271"/>
      <c r="H60" s="271"/>
      <c r="I60" s="271"/>
      <c r="J60" s="271"/>
      <c r="K60" s="271"/>
      <c r="L60" s="271"/>
      <c r="M60" s="271"/>
      <c r="N60" s="271"/>
      <c r="O60" s="30">
        <v>5000</v>
      </c>
      <c r="P60" s="333"/>
      <c r="Q60" s="333"/>
      <c r="R60" s="333"/>
      <c r="S60" s="333"/>
      <c r="T60" s="333"/>
      <c r="U60" s="333"/>
      <c r="V60" s="333"/>
      <c r="W60" s="333"/>
      <c r="X60" s="333">
        <f t="shared" si="0"/>
        <v>5000</v>
      </c>
      <c r="Y60" s="144" t="s">
        <v>61</v>
      </c>
      <c r="Z60" s="394" t="s">
        <v>382</v>
      </c>
    </row>
    <row r="61" spans="1:26" ht="19" customHeight="1">
      <c r="A61" s="422"/>
      <c r="B61" s="419"/>
      <c r="C61" s="271"/>
      <c r="D61" s="271"/>
      <c r="E61" s="271"/>
      <c r="F61" s="271"/>
      <c r="G61" s="271"/>
      <c r="H61" s="271"/>
      <c r="I61" s="271"/>
      <c r="J61" s="271"/>
      <c r="K61" s="271"/>
      <c r="L61" s="271"/>
      <c r="M61" s="271"/>
      <c r="N61" s="271"/>
      <c r="O61" s="30">
        <v>5000</v>
      </c>
      <c r="P61" s="333"/>
      <c r="Q61" s="333"/>
      <c r="R61" s="333"/>
      <c r="S61" s="333"/>
      <c r="T61" s="333"/>
      <c r="U61" s="333"/>
      <c r="V61" s="333"/>
      <c r="W61" s="333"/>
      <c r="X61" s="333">
        <f t="shared" si="0"/>
        <v>5000</v>
      </c>
      <c r="Y61" s="144" t="s">
        <v>58</v>
      </c>
      <c r="Z61" s="297" t="s">
        <v>59</v>
      </c>
    </row>
    <row r="62" spans="1:26" ht="22" customHeight="1">
      <c r="A62" s="296">
        <v>22</v>
      </c>
      <c r="B62" s="187" t="s">
        <v>269</v>
      </c>
      <c r="C62" s="271"/>
      <c r="D62" s="271"/>
      <c r="E62" s="271"/>
      <c r="F62" s="271"/>
      <c r="G62" s="271"/>
      <c r="H62" s="271"/>
      <c r="I62" s="271"/>
      <c r="J62" s="271"/>
      <c r="K62" s="271"/>
      <c r="L62" s="271"/>
      <c r="M62" s="271"/>
      <c r="N62" s="271"/>
      <c r="O62" s="30">
        <v>2000</v>
      </c>
      <c r="P62" s="333"/>
      <c r="Q62" s="333"/>
      <c r="R62" s="333"/>
      <c r="S62" s="333"/>
      <c r="T62" s="333"/>
      <c r="U62" s="333"/>
      <c r="V62" s="333"/>
      <c r="W62" s="333"/>
      <c r="X62" s="333">
        <f t="shared" si="0"/>
        <v>2000</v>
      </c>
      <c r="Y62" s="144" t="s">
        <v>56</v>
      </c>
      <c r="Z62" s="299" t="s">
        <v>57</v>
      </c>
    </row>
    <row r="63" spans="1:26" ht="61" customHeight="1">
      <c r="A63" s="296">
        <v>23</v>
      </c>
      <c r="B63" s="187" t="s">
        <v>213</v>
      </c>
      <c r="C63" s="87"/>
      <c r="D63" s="87"/>
      <c r="E63" s="87"/>
      <c r="F63" s="87"/>
      <c r="G63" s="87"/>
      <c r="H63" s="87"/>
      <c r="I63" s="87"/>
      <c r="J63" s="87"/>
      <c r="K63" s="87"/>
      <c r="L63" s="87"/>
      <c r="M63" s="87"/>
      <c r="N63" s="87"/>
      <c r="O63" s="30">
        <v>60000</v>
      </c>
      <c r="P63" s="333"/>
      <c r="Q63" s="333"/>
      <c r="R63" s="333"/>
      <c r="S63" s="333"/>
      <c r="T63" s="333"/>
      <c r="U63" s="333"/>
      <c r="V63" s="333"/>
      <c r="W63" s="333"/>
      <c r="X63" s="333">
        <f t="shared" si="0"/>
        <v>60000</v>
      </c>
      <c r="Y63" s="321" t="s">
        <v>235</v>
      </c>
      <c r="Z63" s="298" t="s">
        <v>236</v>
      </c>
    </row>
    <row r="64" spans="1:26" ht="21.65" customHeight="1">
      <c r="A64" s="420">
        <v>24</v>
      </c>
      <c r="B64" s="417" t="s">
        <v>287</v>
      </c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30">
        <v>2500</v>
      </c>
      <c r="P64" s="333"/>
      <c r="Q64" s="333"/>
      <c r="R64" s="333"/>
      <c r="S64" s="333"/>
      <c r="T64" s="333"/>
      <c r="U64" s="333"/>
      <c r="V64" s="333"/>
      <c r="W64" s="333"/>
      <c r="X64" s="333">
        <f t="shared" si="0"/>
        <v>2500</v>
      </c>
      <c r="Y64" s="321" t="s">
        <v>60</v>
      </c>
      <c r="Z64" s="298" t="s">
        <v>149</v>
      </c>
    </row>
    <row r="65" spans="1:26" ht="21.65" customHeight="1">
      <c r="A65" s="421"/>
      <c r="B65" s="418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30">
        <v>2000</v>
      </c>
      <c r="P65" s="333"/>
      <c r="Q65" s="333"/>
      <c r="R65" s="333"/>
      <c r="S65" s="333"/>
      <c r="T65" s="333"/>
      <c r="U65" s="333"/>
      <c r="V65" s="333"/>
      <c r="W65" s="333"/>
      <c r="X65" s="333">
        <f t="shared" si="0"/>
        <v>2000</v>
      </c>
      <c r="Y65" s="321" t="s">
        <v>61</v>
      </c>
      <c r="Z65" s="394" t="s">
        <v>382</v>
      </c>
    </row>
    <row r="66" spans="1:26" ht="21.65" customHeight="1">
      <c r="A66" s="422"/>
      <c r="B66" s="419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30">
        <v>1500</v>
      </c>
      <c r="P66" s="333"/>
      <c r="Q66" s="333"/>
      <c r="R66" s="333"/>
      <c r="S66" s="333"/>
      <c r="T66" s="333"/>
      <c r="U66" s="333"/>
      <c r="V66" s="333"/>
      <c r="W66" s="333"/>
      <c r="X66" s="333">
        <f t="shared" si="0"/>
        <v>1500</v>
      </c>
      <c r="Y66" s="321" t="s">
        <v>58</v>
      </c>
      <c r="Z66" s="298" t="s">
        <v>59</v>
      </c>
    </row>
    <row r="67" spans="1:26" ht="36.5" customHeight="1">
      <c r="A67" s="296">
        <v>25</v>
      </c>
      <c r="B67" s="187" t="s">
        <v>316</v>
      </c>
      <c r="C67" s="36"/>
      <c r="D67" s="36"/>
      <c r="E67" s="36"/>
      <c r="F67" s="36"/>
      <c r="G67" s="36"/>
      <c r="H67" s="87"/>
      <c r="I67" s="87"/>
      <c r="J67" s="87"/>
      <c r="K67" s="87"/>
      <c r="L67" s="87"/>
      <c r="M67" s="87"/>
      <c r="N67" s="87"/>
      <c r="O67" s="333">
        <f>163000+1880</f>
        <v>164880</v>
      </c>
      <c r="P67" s="333"/>
      <c r="Q67" s="333">
        <v>-164880</v>
      </c>
      <c r="R67" s="333"/>
      <c r="S67" s="333"/>
      <c r="T67" s="333"/>
      <c r="U67" s="333"/>
      <c r="V67" s="333"/>
      <c r="W67" s="333"/>
      <c r="X67" s="333">
        <f t="shared" si="0"/>
        <v>0</v>
      </c>
      <c r="Y67" s="186" t="s">
        <v>63</v>
      </c>
      <c r="Z67" s="187" t="s">
        <v>383</v>
      </c>
    </row>
    <row r="68" spans="1:26" ht="36.5" customHeight="1">
      <c r="A68" s="420">
        <v>26</v>
      </c>
      <c r="B68" s="467" t="s">
        <v>314</v>
      </c>
      <c r="C68" s="36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333">
        <v>0</v>
      </c>
      <c r="P68" s="333">
        <v>20000</v>
      </c>
      <c r="Q68" s="333"/>
      <c r="R68" s="333"/>
      <c r="S68" s="333"/>
      <c r="T68" s="333"/>
      <c r="U68" s="333"/>
      <c r="V68" s="333"/>
      <c r="W68" s="333"/>
      <c r="X68" s="333">
        <f t="shared" si="0"/>
        <v>20000</v>
      </c>
      <c r="Y68" s="139" t="s">
        <v>61</v>
      </c>
      <c r="Z68" s="394" t="s">
        <v>382</v>
      </c>
    </row>
    <row r="69" spans="1:26" ht="36.5" customHeight="1">
      <c r="A69" s="421"/>
      <c r="B69" s="468"/>
      <c r="C69" s="36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333">
        <v>0</v>
      </c>
      <c r="P69" s="333">
        <v>10000</v>
      </c>
      <c r="Q69" s="333"/>
      <c r="R69" s="333"/>
      <c r="S69" s="333"/>
      <c r="T69" s="333"/>
      <c r="U69" s="333"/>
      <c r="V69" s="333"/>
      <c r="W69" s="333"/>
      <c r="X69" s="333">
        <f t="shared" si="0"/>
        <v>10000</v>
      </c>
      <c r="Y69" s="139" t="s">
        <v>58</v>
      </c>
      <c r="Z69" s="349" t="s">
        <v>286</v>
      </c>
    </row>
    <row r="70" spans="1:26" ht="36.5" customHeight="1">
      <c r="A70" s="422"/>
      <c r="B70" s="469"/>
      <c r="C70" s="36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333">
        <v>0</v>
      </c>
      <c r="P70" s="333">
        <v>17000</v>
      </c>
      <c r="Q70" s="333"/>
      <c r="R70" s="333"/>
      <c r="S70" s="333"/>
      <c r="T70" s="333"/>
      <c r="U70" s="333"/>
      <c r="V70" s="333"/>
      <c r="W70" s="333"/>
      <c r="X70" s="333">
        <f t="shared" si="0"/>
        <v>17000</v>
      </c>
      <c r="Y70" s="139" t="s">
        <v>60</v>
      </c>
      <c r="Z70" s="349" t="s">
        <v>149</v>
      </c>
    </row>
    <row r="71" spans="1:26" ht="36.5" customHeight="1">
      <c r="A71" s="420">
        <v>27</v>
      </c>
      <c r="B71" s="467" t="s">
        <v>317</v>
      </c>
      <c r="C71" s="36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333"/>
      <c r="P71" s="353">
        <v>4000</v>
      </c>
      <c r="Q71" s="353"/>
      <c r="R71" s="353"/>
      <c r="S71" s="353"/>
      <c r="T71" s="353"/>
      <c r="U71" s="353"/>
      <c r="V71" s="353"/>
      <c r="W71" s="353"/>
      <c r="X71" s="333">
        <f t="shared" si="0"/>
        <v>4000</v>
      </c>
      <c r="Y71" s="321" t="s">
        <v>60</v>
      </c>
      <c r="Z71" s="348" t="s">
        <v>149</v>
      </c>
    </row>
    <row r="72" spans="1:26" ht="36.5" customHeight="1">
      <c r="A72" s="421"/>
      <c r="B72" s="468"/>
      <c r="C72" s="36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333"/>
      <c r="P72" s="353">
        <v>4500</v>
      </c>
      <c r="Q72" s="353"/>
      <c r="R72" s="353"/>
      <c r="S72" s="353"/>
      <c r="T72" s="353"/>
      <c r="U72" s="353"/>
      <c r="V72" s="353"/>
      <c r="W72" s="353"/>
      <c r="X72" s="333">
        <f t="shared" si="0"/>
        <v>4500</v>
      </c>
      <c r="Y72" s="321" t="s">
        <v>61</v>
      </c>
      <c r="Z72" s="394" t="s">
        <v>382</v>
      </c>
    </row>
    <row r="73" spans="1:26" ht="36.5" customHeight="1">
      <c r="A73" s="422"/>
      <c r="B73" s="469"/>
      <c r="C73" s="36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333"/>
      <c r="P73" s="353">
        <v>5500</v>
      </c>
      <c r="Q73" s="353"/>
      <c r="R73" s="353"/>
      <c r="S73" s="353"/>
      <c r="T73" s="353"/>
      <c r="U73" s="353"/>
      <c r="V73" s="353"/>
      <c r="W73" s="353"/>
      <c r="X73" s="333">
        <f t="shared" si="0"/>
        <v>5500</v>
      </c>
      <c r="Y73" s="321" t="s">
        <v>58</v>
      </c>
      <c r="Z73" s="348" t="s">
        <v>59</v>
      </c>
    </row>
    <row r="74" spans="1:26" ht="36.5" customHeight="1">
      <c r="A74" s="367">
        <v>28</v>
      </c>
      <c r="B74" s="368" t="s">
        <v>332</v>
      </c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333"/>
      <c r="P74" s="353"/>
      <c r="Q74" s="353"/>
      <c r="R74" s="353"/>
      <c r="S74" s="353"/>
      <c r="T74" s="353"/>
      <c r="U74" s="353"/>
      <c r="V74" s="353"/>
      <c r="W74" s="353"/>
      <c r="X74" s="333">
        <f t="shared" si="0"/>
        <v>0</v>
      </c>
      <c r="Y74" s="321"/>
      <c r="Z74" s="365"/>
    </row>
    <row r="75" spans="1:26" ht="36.5" customHeight="1">
      <c r="A75" s="367">
        <v>29</v>
      </c>
      <c r="B75" s="379" t="s">
        <v>333</v>
      </c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333"/>
      <c r="P75" s="353"/>
      <c r="Q75" s="353"/>
      <c r="R75" s="353"/>
      <c r="S75" s="353"/>
      <c r="T75" s="353"/>
      <c r="U75" s="353"/>
      <c r="V75" s="353"/>
      <c r="W75" s="353"/>
      <c r="X75" s="333">
        <f t="shared" si="0"/>
        <v>0</v>
      </c>
      <c r="Y75" s="321"/>
      <c r="Z75" s="365"/>
    </row>
    <row r="76" spans="1:26" ht="36.5" customHeight="1">
      <c r="A76" s="367">
        <v>30</v>
      </c>
      <c r="B76" s="379" t="s">
        <v>334</v>
      </c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333"/>
      <c r="P76" s="353"/>
      <c r="Q76" s="353"/>
      <c r="R76" s="353"/>
      <c r="S76" s="353"/>
      <c r="T76" s="353"/>
      <c r="U76" s="353"/>
      <c r="V76" s="353"/>
      <c r="W76" s="353"/>
      <c r="X76" s="333">
        <f t="shared" si="0"/>
        <v>0</v>
      </c>
      <c r="Y76" s="321"/>
      <c r="Z76" s="365"/>
    </row>
    <row r="77" spans="1:26" ht="36.5" customHeight="1">
      <c r="A77" s="367">
        <v>31</v>
      </c>
      <c r="B77" s="379" t="s">
        <v>335</v>
      </c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333"/>
      <c r="P77" s="353"/>
      <c r="Q77" s="353"/>
      <c r="R77" s="353"/>
      <c r="S77" s="353"/>
      <c r="T77" s="353"/>
      <c r="U77" s="353"/>
      <c r="V77" s="353"/>
      <c r="W77" s="353"/>
      <c r="X77" s="333">
        <f t="shared" si="0"/>
        <v>0</v>
      </c>
      <c r="Y77" s="321"/>
      <c r="Z77" s="365"/>
    </row>
    <row r="78" spans="1:26" ht="36.5" customHeight="1">
      <c r="A78" s="367">
        <v>32</v>
      </c>
      <c r="B78" s="379" t="s">
        <v>336</v>
      </c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333"/>
      <c r="P78" s="353"/>
      <c r="Q78" s="353"/>
      <c r="R78" s="353"/>
      <c r="S78" s="353"/>
      <c r="T78" s="353"/>
      <c r="U78" s="353"/>
      <c r="V78" s="353"/>
      <c r="W78" s="353"/>
      <c r="X78" s="333">
        <f t="shared" si="0"/>
        <v>0</v>
      </c>
      <c r="Y78" s="321"/>
      <c r="Z78" s="365"/>
    </row>
    <row r="79" spans="1:26" ht="36.5" customHeight="1">
      <c r="A79" s="367">
        <v>33</v>
      </c>
      <c r="B79" s="379" t="s">
        <v>337</v>
      </c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333"/>
      <c r="P79" s="353"/>
      <c r="Q79" s="353"/>
      <c r="R79" s="353"/>
      <c r="S79" s="353"/>
      <c r="T79" s="353"/>
      <c r="U79" s="353"/>
      <c r="V79" s="353"/>
      <c r="W79" s="353"/>
      <c r="X79" s="333">
        <f t="shared" si="0"/>
        <v>0</v>
      </c>
      <c r="Y79" s="321"/>
      <c r="Z79" s="365"/>
    </row>
    <row r="80" spans="1:26" ht="36.5" customHeight="1">
      <c r="A80" s="367">
        <v>34</v>
      </c>
      <c r="B80" s="366" t="s">
        <v>341</v>
      </c>
      <c r="C80" s="36"/>
      <c r="D80" s="384"/>
      <c r="E80" s="384"/>
      <c r="F80" s="384"/>
      <c r="G80" s="87"/>
      <c r="H80" s="87"/>
      <c r="I80" s="87"/>
      <c r="J80" s="87"/>
      <c r="K80" s="87"/>
      <c r="L80" s="87"/>
      <c r="M80" s="87"/>
      <c r="N80" s="87"/>
      <c r="O80" s="333"/>
      <c r="P80" s="353"/>
      <c r="Q80" s="356">
        <v>7000</v>
      </c>
      <c r="R80" s="356"/>
      <c r="S80" s="356"/>
      <c r="T80" s="356"/>
      <c r="U80" s="356"/>
      <c r="V80" s="356">
        <v>-3500</v>
      </c>
      <c r="W80" s="356"/>
      <c r="X80" s="333">
        <f t="shared" si="0"/>
        <v>3500</v>
      </c>
      <c r="Y80" s="144" t="s">
        <v>345</v>
      </c>
      <c r="Z80" s="366" t="s">
        <v>346</v>
      </c>
    </row>
    <row r="81" spans="1:26" ht="36.5" customHeight="1">
      <c r="A81" s="367">
        <v>35</v>
      </c>
      <c r="B81" s="366" t="s">
        <v>342</v>
      </c>
      <c r="C81" s="36"/>
      <c r="D81" s="384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333"/>
      <c r="P81" s="353"/>
      <c r="Q81" s="356">
        <v>5000</v>
      </c>
      <c r="R81" s="356"/>
      <c r="S81" s="356"/>
      <c r="T81" s="356"/>
      <c r="U81" s="356"/>
      <c r="V81" s="333"/>
      <c r="W81" s="333"/>
      <c r="X81" s="333">
        <f t="shared" si="0"/>
        <v>5000</v>
      </c>
      <c r="Y81" s="144" t="s">
        <v>64</v>
      </c>
      <c r="Z81" s="366" t="s">
        <v>347</v>
      </c>
    </row>
    <row r="82" spans="1:26" ht="36.5" customHeight="1">
      <c r="A82" s="367">
        <v>36</v>
      </c>
      <c r="B82" s="366" t="s">
        <v>343</v>
      </c>
      <c r="C82" s="36"/>
      <c r="D82" s="384"/>
      <c r="E82" s="87"/>
      <c r="F82" s="87"/>
      <c r="G82" s="87"/>
      <c r="H82" s="87"/>
      <c r="I82" s="87"/>
      <c r="J82" s="384"/>
      <c r="K82" s="384"/>
      <c r="L82" s="384"/>
      <c r="M82" s="384"/>
      <c r="N82" s="384"/>
      <c r="O82" s="333"/>
      <c r="P82" s="353"/>
      <c r="Q82" s="356">
        <v>6500</v>
      </c>
      <c r="R82" s="356"/>
      <c r="S82" s="356"/>
      <c r="T82" s="356"/>
      <c r="U82" s="356"/>
      <c r="V82" s="356"/>
      <c r="W82" s="356"/>
      <c r="X82" s="333">
        <f t="shared" si="0"/>
        <v>6500</v>
      </c>
      <c r="Y82" s="144" t="s">
        <v>298</v>
      </c>
      <c r="Z82" s="366" t="s">
        <v>348</v>
      </c>
    </row>
    <row r="83" spans="1:26" ht="36.5" customHeight="1">
      <c r="A83" s="367">
        <v>37</v>
      </c>
      <c r="B83" s="366" t="s">
        <v>344</v>
      </c>
      <c r="C83" s="36"/>
      <c r="D83" s="384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333"/>
      <c r="P83" s="353"/>
      <c r="Q83" s="356">
        <v>88400</v>
      </c>
      <c r="R83" s="356"/>
      <c r="S83" s="356"/>
      <c r="T83" s="356"/>
      <c r="U83" s="356"/>
      <c r="V83" s="356"/>
      <c r="W83" s="356"/>
      <c r="X83" s="333">
        <f t="shared" ref="X83:X86" si="1">SUM(O83:W83)</f>
        <v>88400</v>
      </c>
      <c r="Y83" s="139" t="s">
        <v>233</v>
      </c>
      <c r="Z83" s="366" t="s">
        <v>234</v>
      </c>
    </row>
    <row r="84" spans="1:26" ht="36.5" customHeight="1">
      <c r="A84" s="367">
        <v>38</v>
      </c>
      <c r="B84" s="366" t="s">
        <v>327</v>
      </c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333"/>
      <c r="P84" s="353"/>
      <c r="Q84" s="353"/>
      <c r="R84" s="353"/>
      <c r="S84" s="353"/>
      <c r="T84" s="353"/>
      <c r="U84" s="353"/>
      <c r="V84" s="353"/>
      <c r="W84" s="353"/>
      <c r="X84" s="333">
        <f t="shared" si="1"/>
        <v>0</v>
      </c>
      <c r="Y84" s="321"/>
      <c r="Z84" s="365"/>
    </row>
    <row r="85" spans="1:26" ht="36.5" customHeight="1">
      <c r="A85" s="402">
        <v>39</v>
      </c>
      <c r="B85" s="404" t="s">
        <v>316</v>
      </c>
      <c r="C85" s="384"/>
      <c r="D85" s="384"/>
      <c r="E85" s="384"/>
      <c r="F85" s="384"/>
      <c r="G85" s="384"/>
      <c r="H85" s="384"/>
      <c r="I85" s="87"/>
      <c r="J85" s="87"/>
      <c r="K85" s="87"/>
      <c r="L85" s="87"/>
      <c r="M85" s="87"/>
      <c r="N85" s="87"/>
      <c r="O85" s="333"/>
      <c r="P85" s="353"/>
      <c r="Q85" s="353"/>
      <c r="R85" s="353"/>
      <c r="S85" s="353"/>
      <c r="T85" s="382">
        <v>105580</v>
      </c>
      <c r="U85" s="382"/>
      <c r="V85" s="382"/>
      <c r="W85" s="382"/>
      <c r="X85" s="333">
        <f t="shared" si="1"/>
        <v>105580</v>
      </c>
      <c r="Y85" s="186" t="s">
        <v>63</v>
      </c>
      <c r="Z85" s="404" t="s">
        <v>383</v>
      </c>
    </row>
    <row r="86" spans="1:26" ht="36.5" customHeight="1">
      <c r="A86" s="408">
        <v>40</v>
      </c>
      <c r="B86" s="411" t="s">
        <v>405</v>
      </c>
      <c r="C86" s="384"/>
      <c r="D86" s="384"/>
      <c r="E86" s="384"/>
      <c r="F86" s="384"/>
      <c r="G86" s="384"/>
      <c r="H86" s="384"/>
      <c r="I86" s="384"/>
      <c r="J86" s="384"/>
      <c r="K86" s="384"/>
      <c r="L86" s="87"/>
      <c r="M86" s="87"/>
      <c r="N86" s="87"/>
      <c r="O86" s="333"/>
      <c r="P86" s="353"/>
      <c r="Q86" s="353"/>
      <c r="R86" s="353"/>
      <c r="S86" s="353"/>
      <c r="T86" s="382"/>
      <c r="U86" s="382"/>
      <c r="V86" s="382">
        <v>3500</v>
      </c>
      <c r="W86" s="382"/>
      <c r="X86" s="333">
        <f t="shared" si="1"/>
        <v>3500</v>
      </c>
      <c r="Y86" s="139" t="s">
        <v>406</v>
      </c>
      <c r="Z86" s="410" t="s">
        <v>407</v>
      </c>
    </row>
    <row r="87" spans="1:26" ht="24" customHeight="1">
      <c r="A87" s="322"/>
      <c r="B87" s="323" t="s">
        <v>77</v>
      </c>
      <c r="C87" s="322"/>
      <c r="D87" s="322"/>
      <c r="E87" s="322"/>
      <c r="F87" s="322"/>
      <c r="G87" s="322"/>
      <c r="H87" s="322"/>
      <c r="I87" s="322"/>
      <c r="J87" s="322"/>
      <c r="K87" s="322"/>
      <c r="L87" s="322"/>
      <c r="M87" s="322"/>
      <c r="N87" s="322"/>
      <c r="O87" s="324">
        <f>SUM(O18:O86)</f>
        <v>2395362.73</v>
      </c>
      <c r="P87" s="324">
        <f t="shared" ref="P87:X87" si="2">SUM(P18:P86)</f>
        <v>41035</v>
      </c>
      <c r="Q87" s="324">
        <f t="shared" si="2"/>
        <v>-45000</v>
      </c>
      <c r="R87" s="324">
        <f t="shared" si="2"/>
        <v>0</v>
      </c>
      <c r="S87" s="324">
        <f t="shared" si="2"/>
        <v>0</v>
      </c>
      <c r="T87" s="324">
        <f t="shared" si="2"/>
        <v>0</v>
      </c>
      <c r="U87" s="324">
        <f t="shared" si="2"/>
        <v>0</v>
      </c>
      <c r="V87" s="324">
        <f>SUM(V18:V86)</f>
        <v>0</v>
      </c>
      <c r="W87" s="324">
        <f>SUM(W18:W86)</f>
        <v>-1107092.1200000001</v>
      </c>
      <c r="X87" s="324">
        <f t="shared" si="2"/>
        <v>1284305.6099999999</v>
      </c>
      <c r="Y87" s="322"/>
      <c r="Z87" s="322"/>
    </row>
  </sheetData>
  <mergeCells count="53">
    <mergeCell ref="A16:A17"/>
    <mergeCell ref="B16:B17"/>
    <mergeCell ref="C16:N16"/>
    <mergeCell ref="A59:A61"/>
    <mergeCell ref="B59:B61"/>
    <mergeCell ref="A42:A44"/>
    <mergeCell ref="B42:B44"/>
    <mergeCell ref="A46:A48"/>
    <mergeCell ref="B46:B48"/>
    <mergeCell ref="A51:A53"/>
    <mergeCell ref="B51:B53"/>
    <mergeCell ref="A38:A40"/>
    <mergeCell ref="B38:B40"/>
    <mergeCell ref="A26:A34"/>
    <mergeCell ref="B26:B34"/>
    <mergeCell ref="A19:A24"/>
    <mergeCell ref="B19:B24"/>
    <mergeCell ref="O16:O17"/>
    <mergeCell ref="O13:Z14"/>
    <mergeCell ref="C15:J15"/>
    <mergeCell ref="O15:Z15"/>
    <mergeCell ref="Y16:Z16"/>
    <mergeCell ref="W16:W17"/>
    <mergeCell ref="X16:X17"/>
    <mergeCell ref="P16:P17"/>
    <mergeCell ref="Q16:Q17"/>
    <mergeCell ref="R16:R17"/>
    <mergeCell ref="S16:S17"/>
    <mergeCell ref="T16:T17"/>
    <mergeCell ref="U16:U17"/>
    <mergeCell ref="V16:V17"/>
    <mergeCell ref="B12:Z12"/>
    <mergeCell ref="A13:A14"/>
    <mergeCell ref="B13:B14"/>
    <mergeCell ref="C13:J14"/>
    <mergeCell ref="B6:Z6"/>
    <mergeCell ref="A7:A8"/>
    <mergeCell ref="B7:Z8"/>
    <mergeCell ref="B9:Z9"/>
    <mergeCell ref="B10:Z10"/>
    <mergeCell ref="B11:Z11"/>
    <mergeCell ref="K13:N13"/>
    <mergeCell ref="G2:Z2"/>
    <mergeCell ref="G3:N3"/>
    <mergeCell ref="O3:Z3"/>
    <mergeCell ref="G4:N4"/>
    <mergeCell ref="O4:Z4"/>
    <mergeCell ref="B68:B70"/>
    <mergeCell ref="A68:A70"/>
    <mergeCell ref="B71:B73"/>
    <mergeCell ref="A71:A73"/>
    <mergeCell ref="A64:A66"/>
    <mergeCell ref="B64:B66"/>
  </mergeCells>
  <pageMargins left="0.94488188976377963" right="0.62992125984251968" top="0.94488188976377963" bottom="0.55118110236220474" header="0.31496062992125984" footer="0.31496062992125984"/>
  <pageSetup paperSize="9" scale="65" fitToHeight="0" orientation="landscape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8630A-C70C-4034-A08D-F4ABA9BBF5EA}">
  <sheetPr>
    <pageSetUpPr fitToPage="1"/>
  </sheetPr>
  <dimension ref="A1:AA22"/>
  <sheetViews>
    <sheetView topLeftCell="I10" zoomScale="90" zoomScaleNormal="90" zoomScaleSheetLayoutView="100" workbookViewId="0">
      <selection activeCell="W18" sqref="W18"/>
    </sheetView>
  </sheetViews>
  <sheetFormatPr baseColWidth="10" defaultRowHeight="14.5"/>
  <cols>
    <col min="1" max="1" width="27.1796875" customWidth="1"/>
    <col min="2" max="2" width="35.453125" customWidth="1"/>
    <col min="3" max="14" width="3.54296875" customWidth="1"/>
    <col min="15" max="24" width="16.1796875" customWidth="1"/>
    <col min="25" max="25" width="13.81640625" customWidth="1"/>
    <col min="26" max="26" width="29.81640625" customWidth="1"/>
    <col min="28" max="28" width="15.453125" customWidth="1"/>
    <col min="29" max="30" width="17" customWidth="1"/>
  </cols>
  <sheetData>
    <row r="1" spans="1:27" ht="20.25" customHeight="1">
      <c r="A1" s="192"/>
      <c r="B1" s="192"/>
      <c r="C1" s="192"/>
      <c r="D1" s="192"/>
      <c r="E1" s="192"/>
      <c r="F1" s="192"/>
      <c r="G1" s="522" t="s">
        <v>237</v>
      </c>
      <c r="H1" s="522"/>
      <c r="I1" s="522"/>
      <c r="J1" s="522"/>
      <c r="K1" s="522"/>
      <c r="L1" s="522"/>
      <c r="M1" s="522"/>
      <c r="N1" s="522"/>
      <c r="O1" s="522"/>
      <c r="P1" s="522"/>
      <c r="Q1" s="522"/>
      <c r="R1" s="522"/>
      <c r="S1" s="522"/>
      <c r="T1" s="522"/>
      <c r="U1" s="522"/>
      <c r="V1" s="522"/>
      <c r="W1" s="522"/>
      <c r="X1" s="522"/>
      <c r="Y1" s="522"/>
      <c r="Z1" s="522"/>
    </row>
    <row r="2" spans="1:27">
      <c r="A2" s="192"/>
      <c r="B2" s="192"/>
      <c r="C2" s="192"/>
      <c r="D2" s="192"/>
      <c r="E2" s="192"/>
      <c r="F2" s="192"/>
      <c r="G2" s="523" t="s">
        <v>0</v>
      </c>
      <c r="H2" s="524"/>
      <c r="I2" s="524"/>
      <c r="J2" s="524"/>
      <c r="K2" s="524"/>
      <c r="L2" s="524"/>
      <c r="M2" s="524"/>
      <c r="N2" s="525"/>
      <c r="O2" s="526" t="s">
        <v>139</v>
      </c>
      <c r="P2" s="526"/>
      <c r="Q2" s="526"/>
      <c r="R2" s="526"/>
      <c r="S2" s="526"/>
      <c r="T2" s="526"/>
      <c r="U2" s="526"/>
      <c r="V2" s="526"/>
      <c r="W2" s="526"/>
      <c r="X2" s="526"/>
      <c r="Y2" s="526"/>
      <c r="Z2" s="526"/>
    </row>
    <row r="3" spans="1:27">
      <c r="A3" s="192"/>
      <c r="B3" s="192"/>
      <c r="C3" s="192"/>
      <c r="D3" s="192"/>
      <c r="E3" s="192"/>
      <c r="F3" s="192"/>
      <c r="G3" s="523" t="s">
        <v>2</v>
      </c>
      <c r="H3" s="524"/>
      <c r="I3" s="524"/>
      <c r="J3" s="524"/>
      <c r="K3" s="524"/>
      <c r="L3" s="524"/>
      <c r="M3" s="524"/>
      <c r="N3" s="525"/>
      <c r="O3" s="527" t="s">
        <v>44</v>
      </c>
      <c r="P3" s="527"/>
      <c r="Q3" s="527"/>
      <c r="R3" s="527"/>
      <c r="S3" s="527"/>
      <c r="T3" s="527"/>
      <c r="U3" s="527"/>
      <c r="V3" s="527"/>
      <c r="W3" s="527"/>
      <c r="X3" s="527"/>
      <c r="Y3" s="527"/>
      <c r="Z3" s="527"/>
    </row>
    <row r="4" spans="1:27">
      <c r="A4" s="192"/>
      <c r="B4" s="192"/>
      <c r="C4" s="192"/>
      <c r="D4" s="192"/>
      <c r="E4" s="192"/>
      <c r="F4" s="192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3"/>
      <c r="S4" s="193"/>
      <c r="T4" s="193"/>
      <c r="U4" s="193"/>
      <c r="V4" s="193"/>
      <c r="W4" s="193"/>
      <c r="X4" s="193"/>
      <c r="Y4" s="193"/>
      <c r="Z4" s="193"/>
      <c r="AA4" s="16"/>
    </row>
    <row r="5" spans="1:27">
      <c r="A5" s="192"/>
      <c r="B5" s="192"/>
      <c r="C5" s="192"/>
      <c r="D5" s="192"/>
      <c r="E5" s="192"/>
      <c r="F5" s="192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3"/>
      <c r="S5" s="193"/>
      <c r="T5" s="193"/>
      <c r="U5" s="193"/>
      <c r="V5" s="193"/>
      <c r="W5" s="193"/>
      <c r="X5" s="193"/>
      <c r="Y5" s="193"/>
      <c r="Z5" s="193"/>
      <c r="AA5" s="16"/>
    </row>
    <row r="6" spans="1:27" ht="30.75" customHeight="1">
      <c r="A6" s="194" t="s">
        <v>3</v>
      </c>
      <c r="B6" s="534" t="s">
        <v>4</v>
      </c>
      <c r="C6" s="535"/>
      <c r="D6" s="535"/>
      <c r="E6" s="535"/>
      <c r="F6" s="535"/>
      <c r="G6" s="535"/>
      <c r="H6" s="535"/>
      <c r="I6" s="535"/>
      <c r="J6" s="535"/>
      <c r="K6" s="535"/>
      <c r="L6" s="535"/>
      <c r="M6" s="535"/>
      <c r="N6" s="535"/>
      <c r="O6" s="535"/>
      <c r="P6" s="535"/>
      <c r="Q6" s="535"/>
      <c r="R6" s="535"/>
      <c r="S6" s="535"/>
      <c r="T6" s="535"/>
      <c r="U6" s="535"/>
      <c r="V6" s="535"/>
      <c r="W6" s="535"/>
      <c r="X6" s="535"/>
      <c r="Y6" s="535"/>
      <c r="Z6" s="536"/>
    </row>
    <row r="7" spans="1:27" ht="21.75" customHeight="1">
      <c r="A7" s="234" t="s">
        <v>5</v>
      </c>
      <c r="B7" s="537" t="s">
        <v>239</v>
      </c>
      <c r="C7" s="538"/>
      <c r="D7" s="538"/>
      <c r="E7" s="538"/>
      <c r="F7" s="538"/>
      <c r="G7" s="538"/>
      <c r="H7" s="538"/>
      <c r="I7" s="538"/>
      <c r="J7" s="538"/>
      <c r="K7" s="538"/>
      <c r="L7" s="538"/>
      <c r="M7" s="538"/>
      <c r="N7" s="538"/>
      <c r="O7" s="538"/>
      <c r="P7" s="538"/>
      <c r="Q7" s="538"/>
      <c r="R7" s="538"/>
      <c r="S7" s="538"/>
      <c r="T7" s="538"/>
      <c r="U7" s="538"/>
      <c r="V7" s="538"/>
      <c r="W7" s="538"/>
      <c r="X7" s="538"/>
      <c r="Y7" s="538"/>
      <c r="Z7" s="539"/>
    </row>
    <row r="8" spans="1:27" ht="34" customHeight="1">
      <c r="A8" s="195" t="s">
        <v>6</v>
      </c>
      <c r="B8" s="540" t="s">
        <v>7</v>
      </c>
      <c r="C8" s="541"/>
      <c r="D8" s="541"/>
      <c r="E8" s="541"/>
      <c r="F8" s="541"/>
      <c r="G8" s="541"/>
      <c r="H8" s="541"/>
      <c r="I8" s="541"/>
      <c r="J8" s="541"/>
      <c r="K8" s="541"/>
      <c r="L8" s="541"/>
      <c r="M8" s="541"/>
      <c r="N8" s="541"/>
      <c r="O8" s="541"/>
      <c r="P8" s="541"/>
      <c r="Q8" s="541"/>
      <c r="R8" s="541"/>
      <c r="S8" s="541"/>
      <c r="T8" s="541"/>
      <c r="U8" s="541"/>
      <c r="V8" s="541"/>
      <c r="W8" s="541"/>
      <c r="X8" s="541"/>
      <c r="Y8" s="541"/>
      <c r="Z8" s="542"/>
    </row>
    <row r="9" spans="1:27" ht="22.5" customHeight="1">
      <c r="A9" s="196" t="s">
        <v>8</v>
      </c>
      <c r="B9" s="543" t="s">
        <v>9</v>
      </c>
      <c r="C9" s="544"/>
      <c r="D9" s="544"/>
      <c r="E9" s="544"/>
      <c r="F9" s="544"/>
      <c r="G9" s="544"/>
      <c r="H9" s="544"/>
      <c r="I9" s="544"/>
      <c r="J9" s="544"/>
      <c r="K9" s="544"/>
      <c r="L9" s="544"/>
      <c r="M9" s="544"/>
      <c r="N9" s="544"/>
      <c r="O9" s="544"/>
      <c r="P9" s="544"/>
      <c r="Q9" s="544"/>
      <c r="R9" s="544"/>
      <c r="S9" s="544"/>
      <c r="T9" s="544"/>
      <c r="U9" s="544"/>
      <c r="V9" s="544"/>
      <c r="W9" s="544"/>
      <c r="X9" s="544"/>
      <c r="Y9" s="544"/>
      <c r="Z9" s="545"/>
    </row>
    <row r="10" spans="1:27" ht="23.15" customHeight="1">
      <c r="A10" s="197" t="s">
        <v>10</v>
      </c>
      <c r="B10" s="546" t="s">
        <v>214</v>
      </c>
      <c r="C10" s="547"/>
      <c r="D10" s="547"/>
      <c r="E10" s="547"/>
      <c r="F10" s="547"/>
      <c r="G10" s="547"/>
      <c r="H10" s="547"/>
      <c r="I10" s="547"/>
      <c r="J10" s="547"/>
      <c r="K10" s="547"/>
      <c r="L10" s="547"/>
      <c r="M10" s="547"/>
      <c r="N10" s="547"/>
      <c r="O10" s="547"/>
      <c r="P10" s="547"/>
      <c r="Q10" s="547"/>
      <c r="R10" s="547"/>
      <c r="S10" s="547"/>
      <c r="T10" s="547"/>
      <c r="U10" s="547"/>
      <c r="V10" s="547"/>
      <c r="W10" s="547"/>
      <c r="X10" s="547"/>
      <c r="Y10" s="547"/>
      <c r="Z10" s="548"/>
    </row>
    <row r="11" spans="1:27" ht="25" customHeight="1">
      <c r="A11" s="194" t="s">
        <v>12</v>
      </c>
      <c r="B11" s="543" t="s">
        <v>48</v>
      </c>
      <c r="C11" s="544"/>
      <c r="D11" s="544"/>
      <c r="E11" s="544"/>
      <c r="F11" s="544"/>
      <c r="G11" s="544"/>
      <c r="H11" s="544"/>
      <c r="I11" s="544"/>
      <c r="J11" s="544"/>
      <c r="K11" s="544"/>
      <c r="L11" s="544"/>
      <c r="M11" s="544"/>
      <c r="N11" s="544"/>
      <c r="O11" s="544"/>
      <c r="P11" s="544"/>
      <c r="Q11" s="544"/>
      <c r="R11" s="544"/>
      <c r="S11" s="544"/>
      <c r="T11" s="544"/>
      <c r="U11" s="544"/>
      <c r="V11" s="544"/>
      <c r="W11" s="544"/>
      <c r="X11" s="544"/>
      <c r="Y11" s="544"/>
      <c r="Z11" s="545"/>
    </row>
    <row r="12" spans="1:27">
      <c r="A12" s="198"/>
      <c r="B12" s="233"/>
      <c r="C12" s="233"/>
      <c r="D12" s="233"/>
      <c r="E12" s="233"/>
      <c r="F12" s="233"/>
      <c r="G12" s="233"/>
      <c r="H12" s="233"/>
      <c r="I12" s="233"/>
      <c r="J12" s="233"/>
      <c r="K12" s="233"/>
      <c r="L12" s="233"/>
      <c r="M12" s="233"/>
      <c r="N12" s="233"/>
      <c r="O12" s="233"/>
      <c r="P12" s="358"/>
      <c r="Q12" s="397"/>
      <c r="R12" s="397"/>
      <c r="S12" s="399"/>
      <c r="T12" s="406"/>
      <c r="U12" s="412"/>
      <c r="V12" s="415"/>
      <c r="W12" s="350"/>
      <c r="X12" s="350"/>
      <c r="Y12" s="233"/>
      <c r="Z12" s="233"/>
    </row>
    <row r="13" spans="1:27" ht="15" customHeight="1">
      <c r="A13" s="549" t="s">
        <v>14</v>
      </c>
      <c r="B13" s="549" t="s">
        <v>15</v>
      </c>
      <c r="C13" s="551" t="s">
        <v>16</v>
      </c>
      <c r="D13" s="552"/>
      <c r="E13" s="552"/>
      <c r="F13" s="552"/>
      <c r="G13" s="552"/>
      <c r="H13" s="552"/>
      <c r="I13" s="552"/>
      <c r="J13" s="553"/>
      <c r="K13" s="557" t="s">
        <v>17</v>
      </c>
      <c r="L13" s="558"/>
      <c r="M13" s="558"/>
      <c r="N13" s="559"/>
      <c r="O13" s="551"/>
      <c r="P13" s="552"/>
      <c r="Q13" s="552"/>
      <c r="R13" s="552"/>
      <c r="S13" s="552"/>
      <c r="T13" s="552"/>
      <c r="U13" s="552"/>
      <c r="V13" s="552"/>
      <c r="W13" s="552"/>
      <c r="X13" s="552"/>
      <c r="Y13" s="552"/>
      <c r="Z13" s="553"/>
    </row>
    <row r="14" spans="1:27" ht="15" customHeight="1">
      <c r="A14" s="550"/>
      <c r="B14" s="550"/>
      <c r="C14" s="554"/>
      <c r="D14" s="555"/>
      <c r="E14" s="555"/>
      <c r="F14" s="555"/>
      <c r="G14" s="555"/>
      <c r="H14" s="555"/>
      <c r="I14" s="555"/>
      <c r="J14" s="556"/>
      <c r="K14" s="199">
        <v>1</v>
      </c>
      <c r="L14" s="199">
        <v>2</v>
      </c>
      <c r="M14" s="200">
        <v>3</v>
      </c>
      <c r="N14" s="200">
        <v>4</v>
      </c>
      <c r="O14" s="554"/>
      <c r="P14" s="555"/>
      <c r="Q14" s="555"/>
      <c r="R14" s="555"/>
      <c r="S14" s="555"/>
      <c r="T14" s="555"/>
      <c r="U14" s="555"/>
      <c r="V14" s="555"/>
      <c r="W14" s="555"/>
      <c r="X14" s="555"/>
      <c r="Y14" s="555"/>
      <c r="Z14" s="556"/>
    </row>
    <row r="15" spans="1:27" ht="32.15" customHeight="1">
      <c r="A15" s="201" t="s">
        <v>215</v>
      </c>
      <c r="B15" s="201" t="s">
        <v>216</v>
      </c>
      <c r="C15" s="528" t="s">
        <v>217</v>
      </c>
      <c r="D15" s="529"/>
      <c r="E15" s="529"/>
      <c r="F15" s="529"/>
      <c r="G15" s="529"/>
      <c r="H15" s="529"/>
      <c r="I15" s="529"/>
      <c r="J15" s="530"/>
      <c r="K15" s="216"/>
      <c r="L15" s="202"/>
      <c r="M15" s="202">
        <v>1</v>
      </c>
      <c r="N15" s="202">
        <v>2</v>
      </c>
      <c r="O15" s="531"/>
      <c r="P15" s="532"/>
      <c r="Q15" s="532"/>
      <c r="R15" s="532"/>
      <c r="S15" s="532"/>
      <c r="T15" s="532"/>
      <c r="U15" s="532"/>
      <c r="V15" s="532"/>
      <c r="W15" s="532"/>
      <c r="X15" s="532"/>
      <c r="Y15" s="532"/>
      <c r="Z15" s="533"/>
    </row>
    <row r="16" spans="1:27">
      <c r="A16" s="560"/>
      <c r="B16" s="562" t="s">
        <v>21</v>
      </c>
      <c r="C16" s="564" t="s">
        <v>22</v>
      </c>
      <c r="D16" s="565"/>
      <c r="E16" s="565"/>
      <c r="F16" s="565"/>
      <c r="G16" s="565"/>
      <c r="H16" s="565"/>
      <c r="I16" s="565"/>
      <c r="J16" s="565"/>
      <c r="K16" s="565"/>
      <c r="L16" s="565"/>
      <c r="M16" s="565"/>
      <c r="N16" s="566"/>
      <c r="O16" s="506" t="s">
        <v>23</v>
      </c>
      <c r="P16" s="506" t="s">
        <v>192</v>
      </c>
      <c r="Q16" s="506" t="s">
        <v>193</v>
      </c>
      <c r="R16" s="432" t="s">
        <v>377</v>
      </c>
      <c r="S16" s="432" t="s">
        <v>378</v>
      </c>
      <c r="T16" s="432" t="s">
        <v>389</v>
      </c>
      <c r="U16" s="432" t="s">
        <v>396</v>
      </c>
      <c r="V16" s="432" t="s">
        <v>399</v>
      </c>
      <c r="W16" s="432" t="s">
        <v>412</v>
      </c>
      <c r="X16" s="506" t="s">
        <v>311</v>
      </c>
      <c r="Y16" s="522" t="s">
        <v>24</v>
      </c>
      <c r="Z16" s="522"/>
    </row>
    <row r="17" spans="1:26">
      <c r="A17" s="561"/>
      <c r="B17" s="563"/>
      <c r="C17" s="232" t="s">
        <v>25</v>
      </c>
      <c r="D17" s="232" t="s">
        <v>26</v>
      </c>
      <c r="E17" s="232" t="s">
        <v>27</v>
      </c>
      <c r="F17" s="232" t="s">
        <v>28</v>
      </c>
      <c r="G17" s="232" t="s">
        <v>27</v>
      </c>
      <c r="H17" s="232" t="s">
        <v>29</v>
      </c>
      <c r="I17" s="232" t="s">
        <v>29</v>
      </c>
      <c r="J17" s="232" t="s">
        <v>28</v>
      </c>
      <c r="K17" s="232" t="s">
        <v>30</v>
      </c>
      <c r="L17" s="232" t="s">
        <v>31</v>
      </c>
      <c r="M17" s="232" t="s">
        <v>32</v>
      </c>
      <c r="N17" s="232" t="s">
        <v>33</v>
      </c>
      <c r="O17" s="507"/>
      <c r="P17" s="507"/>
      <c r="Q17" s="507"/>
      <c r="R17" s="432"/>
      <c r="S17" s="432"/>
      <c r="T17" s="432"/>
      <c r="U17" s="432"/>
      <c r="V17" s="432"/>
      <c r="W17" s="432"/>
      <c r="X17" s="507"/>
      <c r="Y17" s="232" t="s">
        <v>34</v>
      </c>
      <c r="Z17" s="232" t="s">
        <v>35</v>
      </c>
    </row>
    <row r="18" spans="1:26" ht="27.75" customHeight="1">
      <c r="A18" s="235">
        <v>1</v>
      </c>
      <c r="B18" s="201" t="s">
        <v>218</v>
      </c>
      <c r="C18" s="207"/>
      <c r="D18" s="207"/>
      <c r="E18" s="207"/>
      <c r="F18" s="207"/>
      <c r="G18" s="235"/>
      <c r="H18" s="204"/>
      <c r="I18" s="204"/>
      <c r="J18" s="204"/>
      <c r="K18" s="204"/>
      <c r="L18" s="204"/>
      <c r="M18" s="204"/>
      <c r="N18" s="204"/>
      <c r="O18" s="205">
        <v>0</v>
      </c>
      <c r="P18" s="205"/>
      <c r="Q18" s="205"/>
      <c r="R18" s="205"/>
      <c r="S18" s="205"/>
      <c r="T18" s="205"/>
      <c r="U18" s="205"/>
      <c r="V18" s="205"/>
      <c r="W18" s="205"/>
      <c r="X18" s="205">
        <f>SUM(O18:W18)</f>
        <v>0</v>
      </c>
      <c r="Y18" s="206"/>
      <c r="Z18" s="201"/>
    </row>
    <row r="19" spans="1:26" ht="48" customHeight="1">
      <c r="A19" s="235">
        <f>+A18+1</f>
        <v>2</v>
      </c>
      <c r="B19" s="201" t="s">
        <v>219</v>
      </c>
      <c r="C19" s="211"/>
      <c r="D19" s="211"/>
      <c r="E19" s="211"/>
      <c r="F19" s="211"/>
      <c r="G19" s="211"/>
      <c r="H19" s="211"/>
      <c r="I19" s="207"/>
      <c r="J19" s="207"/>
      <c r="K19" s="207"/>
      <c r="L19" s="207"/>
      <c r="M19" s="207"/>
      <c r="N19" s="207"/>
      <c r="O19" s="205"/>
      <c r="P19" s="205"/>
      <c r="Q19" s="205"/>
      <c r="R19" s="205"/>
      <c r="S19" s="205"/>
      <c r="T19" s="205"/>
      <c r="U19" s="205"/>
      <c r="V19" s="205"/>
      <c r="W19" s="205"/>
      <c r="X19" s="205">
        <f t="shared" ref="X19:X21" si="0">SUM(O19:W19)</f>
        <v>0</v>
      </c>
      <c r="Y19" s="208"/>
      <c r="Z19" s="209"/>
    </row>
    <row r="20" spans="1:26" ht="37.5">
      <c r="A20" s="235">
        <f>+A19+1</f>
        <v>3</v>
      </c>
      <c r="B20" s="201" t="s">
        <v>221</v>
      </c>
      <c r="C20" s="211"/>
      <c r="D20" s="211"/>
      <c r="E20" s="211"/>
      <c r="F20" s="207"/>
      <c r="G20" s="207"/>
      <c r="H20" s="207"/>
      <c r="I20" s="207"/>
      <c r="J20" s="207"/>
      <c r="K20" s="207"/>
      <c r="L20" s="207"/>
      <c r="M20" s="207"/>
      <c r="N20" s="207"/>
      <c r="O20" s="205">
        <v>20000</v>
      </c>
      <c r="P20" s="205"/>
      <c r="Q20" s="205">
        <v>50000</v>
      </c>
      <c r="R20" s="205"/>
      <c r="S20" s="205"/>
      <c r="T20" s="205"/>
      <c r="U20" s="205"/>
      <c r="V20" s="205"/>
      <c r="W20" s="205"/>
      <c r="X20" s="205">
        <f t="shared" si="0"/>
        <v>70000</v>
      </c>
      <c r="Y20" s="212" t="s">
        <v>222</v>
      </c>
      <c r="Z20" s="365" t="s">
        <v>223</v>
      </c>
    </row>
    <row r="21" spans="1:26" ht="48" customHeight="1">
      <c r="A21" s="235">
        <f>+A20+1</f>
        <v>4</v>
      </c>
      <c r="B21" s="201" t="s">
        <v>220</v>
      </c>
      <c r="C21" s="204"/>
      <c r="D21" s="204"/>
      <c r="E21" s="204"/>
      <c r="F21" s="207"/>
      <c r="G21" s="207"/>
      <c r="H21" s="207"/>
      <c r="I21" s="203"/>
      <c r="J21" s="203"/>
      <c r="K21" s="203"/>
      <c r="L21" s="203"/>
      <c r="M21" s="203"/>
      <c r="N21" s="203"/>
      <c r="O21" s="205">
        <v>10000</v>
      </c>
      <c r="P21" s="205"/>
      <c r="Q21" s="205">
        <v>-10000</v>
      </c>
      <c r="R21" s="205"/>
      <c r="S21" s="205"/>
      <c r="T21" s="205"/>
      <c r="U21" s="205"/>
      <c r="V21" s="205"/>
      <c r="W21" s="205"/>
      <c r="X21" s="205">
        <f t="shared" si="0"/>
        <v>0</v>
      </c>
      <c r="Y21" s="210" t="s">
        <v>54</v>
      </c>
      <c r="Z21" s="357" t="s">
        <v>321</v>
      </c>
    </row>
    <row r="22" spans="1:26">
      <c r="A22" s="213"/>
      <c r="B22" s="214" t="s">
        <v>77</v>
      </c>
      <c r="C22" s="213"/>
      <c r="D22" s="213"/>
      <c r="E22" s="213"/>
      <c r="F22" s="213"/>
      <c r="G22" s="213"/>
      <c r="H22" s="213"/>
      <c r="I22" s="213"/>
      <c r="J22" s="213"/>
      <c r="K22" s="213"/>
      <c r="L22" s="213"/>
      <c r="M22" s="213"/>
      <c r="N22" s="213"/>
      <c r="O22" s="215">
        <f>SUM(O18:O21)</f>
        <v>30000</v>
      </c>
      <c r="P22" s="215">
        <f t="shared" ref="P22:V22" si="1">SUM(P18:P21)</f>
        <v>0</v>
      </c>
      <c r="Q22" s="215">
        <f t="shared" si="1"/>
        <v>40000</v>
      </c>
      <c r="R22" s="215">
        <f t="shared" si="1"/>
        <v>0</v>
      </c>
      <c r="S22" s="215">
        <f t="shared" si="1"/>
        <v>0</v>
      </c>
      <c r="T22" s="215">
        <f t="shared" si="1"/>
        <v>0</v>
      </c>
      <c r="U22" s="215">
        <f t="shared" si="1"/>
        <v>0</v>
      </c>
      <c r="V22" s="215">
        <f t="shared" si="1"/>
        <v>0</v>
      </c>
      <c r="W22" s="215">
        <f t="shared" ref="W22:X22" si="2">SUM(W18:W21)</f>
        <v>0</v>
      </c>
      <c r="X22" s="215">
        <f t="shared" si="2"/>
        <v>70000</v>
      </c>
      <c r="Y22" s="215"/>
      <c r="Z22" s="215"/>
    </row>
  </sheetData>
  <mergeCells count="32">
    <mergeCell ref="A16:A17"/>
    <mergeCell ref="B16:B17"/>
    <mergeCell ref="C16:N16"/>
    <mergeCell ref="O16:O17"/>
    <mergeCell ref="Y16:Z16"/>
    <mergeCell ref="W16:W17"/>
    <mergeCell ref="X16:X17"/>
    <mergeCell ref="P16:P17"/>
    <mergeCell ref="Q16:Q17"/>
    <mergeCell ref="R16:R17"/>
    <mergeCell ref="S16:S17"/>
    <mergeCell ref="T16:T17"/>
    <mergeCell ref="U16:U17"/>
    <mergeCell ref="V16:V17"/>
    <mergeCell ref="A13:A14"/>
    <mergeCell ref="B13:B14"/>
    <mergeCell ref="C13:J14"/>
    <mergeCell ref="K13:N13"/>
    <mergeCell ref="O13:Z14"/>
    <mergeCell ref="C15:J15"/>
    <mergeCell ref="O15:Z15"/>
    <mergeCell ref="B6:Z6"/>
    <mergeCell ref="B7:Z7"/>
    <mergeCell ref="B8:Z8"/>
    <mergeCell ref="B9:Z9"/>
    <mergeCell ref="B11:Z11"/>
    <mergeCell ref="B10:Z10"/>
    <mergeCell ref="G1:Z1"/>
    <mergeCell ref="G2:N2"/>
    <mergeCell ref="O2:Z2"/>
    <mergeCell ref="G3:N3"/>
    <mergeCell ref="O3:Z3"/>
  </mergeCells>
  <pageMargins left="0.70866141732283472" right="0.51181102362204722" top="0.74803149606299213" bottom="0.74803149606299213" header="0.31496062992125984" footer="0.31496062992125984"/>
  <pageSetup paperSize="9" scale="80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6"/>
  <sheetViews>
    <sheetView topLeftCell="K10" zoomScale="90" zoomScaleNormal="90" workbookViewId="0">
      <selection activeCell="O17" sqref="O17"/>
    </sheetView>
  </sheetViews>
  <sheetFormatPr baseColWidth="10" defaultColWidth="10.81640625" defaultRowHeight="11.5"/>
  <cols>
    <col min="1" max="1" width="22.81640625" style="14" customWidth="1"/>
    <col min="2" max="2" width="34.1796875" style="14" customWidth="1"/>
    <col min="3" max="14" width="3.7265625" style="14" customWidth="1"/>
    <col min="15" max="24" width="14.1796875" style="14" customWidth="1"/>
    <col min="25" max="25" width="14" style="14" customWidth="1"/>
    <col min="26" max="26" width="25.453125" style="14" customWidth="1"/>
    <col min="27" max="16384" width="10.81640625" style="14"/>
  </cols>
  <sheetData>
    <row r="1" spans="1:26" ht="20.25" customHeight="1">
      <c r="C1" s="40"/>
      <c r="D1" s="40"/>
      <c r="E1" s="40"/>
      <c r="F1" s="40"/>
      <c r="G1" s="522" t="s">
        <v>237</v>
      </c>
      <c r="H1" s="522"/>
      <c r="I1" s="522"/>
      <c r="J1" s="522"/>
      <c r="K1" s="522"/>
      <c r="L1" s="522"/>
      <c r="M1" s="522"/>
      <c r="N1" s="522"/>
      <c r="O1" s="522"/>
      <c r="P1" s="522"/>
      <c r="Q1" s="522"/>
      <c r="R1" s="522"/>
      <c r="S1" s="522"/>
      <c r="T1" s="522"/>
      <c r="U1" s="522"/>
      <c r="V1" s="522"/>
      <c r="W1" s="522"/>
      <c r="X1" s="522"/>
      <c r="Y1" s="522"/>
      <c r="Z1" s="522"/>
    </row>
    <row r="2" spans="1:26" ht="21.75" customHeight="1">
      <c r="G2" s="425" t="s">
        <v>0</v>
      </c>
      <c r="H2" s="425"/>
      <c r="I2" s="425"/>
      <c r="J2" s="425"/>
      <c r="K2" s="425"/>
      <c r="L2" s="425"/>
      <c r="M2" s="425"/>
      <c r="N2" s="425"/>
      <c r="O2" s="431" t="s">
        <v>139</v>
      </c>
      <c r="P2" s="431"/>
      <c r="Q2" s="431"/>
      <c r="R2" s="431"/>
      <c r="S2" s="431"/>
      <c r="T2" s="431"/>
      <c r="U2" s="431"/>
      <c r="V2" s="431"/>
      <c r="W2" s="431"/>
      <c r="X2" s="431"/>
      <c r="Y2" s="431"/>
      <c r="Z2" s="431"/>
    </row>
    <row r="3" spans="1:26" ht="20.25" customHeight="1">
      <c r="G3" s="425" t="s">
        <v>2</v>
      </c>
      <c r="H3" s="425"/>
      <c r="I3" s="425"/>
      <c r="J3" s="425"/>
      <c r="K3" s="425"/>
      <c r="L3" s="425"/>
      <c r="M3" s="425"/>
      <c r="N3" s="425"/>
      <c r="O3" s="425" t="s">
        <v>44</v>
      </c>
      <c r="P3" s="425"/>
      <c r="Q3" s="425"/>
      <c r="R3" s="425"/>
      <c r="S3" s="425"/>
      <c r="T3" s="425"/>
      <c r="U3" s="425"/>
      <c r="V3" s="425"/>
      <c r="W3" s="425"/>
      <c r="X3" s="425"/>
      <c r="Y3" s="425"/>
      <c r="Z3" s="425"/>
    </row>
    <row r="5" spans="1:26" ht="29.25" customHeight="1">
      <c r="A5" s="18" t="s">
        <v>3</v>
      </c>
      <c r="B5" s="436" t="s">
        <v>119</v>
      </c>
      <c r="C5" s="436"/>
      <c r="D5" s="436"/>
      <c r="E5" s="436"/>
      <c r="F5" s="436"/>
      <c r="G5" s="436"/>
      <c r="H5" s="436"/>
      <c r="I5" s="436"/>
      <c r="J5" s="436"/>
      <c r="K5" s="436"/>
      <c r="L5" s="436"/>
      <c r="M5" s="436"/>
      <c r="N5" s="436"/>
      <c r="O5" s="436"/>
      <c r="P5" s="436"/>
      <c r="Q5" s="436"/>
      <c r="R5" s="436"/>
      <c r="S5" s="436"/>
      <c r="T5" s="436"/>
      <c r="U5" s="436"/>
      <c r="V5" s="436"/>
      <c r="W5" s="436"/>
      <c r="X5" s="436"/>
      <c r="Y5" s="436"/>
      <c r="Z5" s="436"/>
    </row>
    <row r="6" spans="1:26" ht="21.75" customHeight="1">
      <c r="A6" s="180" t="s">
        <v>5</v>
      </c>
      <c r="B6" s="430" t="s">
        <v>308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30"/>
      <c r="P6" s="430"/>
      <c r="Q6" s="430"/>
      <c r="R6" s="430"/>
      <c r="S6" s="430"/>
      <c r="T6" s="430"/>
      <c r="U6" s="430"/>
      <c r="V6" s="430"/>
      <c r="W6" s="430"/>
      <c r="X6" s="430"/>
      <c r="Y6" s="430"/>
      <c r="Z6" s="430"/>
    </row>
    <row r="7" spans="1:26" ht="34" customHeight="1">
      <c r="A7" s="19" t="s">
        <v>6</v>
      </c>
      <c r="B7" s="437" t="s">
        <v>7</v>
      </c>
      <c r="C7" s="437"/>
      <c r="D7" s="437"/>
      <c r="E7" s="437"/>
      <c r="F7" s="437"/>
      <c r="G7" s="437"/>
      <c r="H7" s="437"/>
      <c r="I7" s="437"/>
      <c r="J7" s="437"/>
      <c r="K7" s="437"/>
      <c r="L7" s="437"/>
      <c r="M7" s="437"/>
      <c r="N7" s="437"/>
      <c r="O7" s="437"/>
      <c r="P7" s="437"/>
      <c r="Q7" s="437"/>
      <c r="R7" s="437"/>
      <c r="S7" s="437"/>
      <c r="T7" s="437"/>
      <c r="U7" s="437"/>
      <c r="V7" s="437"/>
      <c r="W7" s="437"/>
      <c r="X7" s="437"/>
      <c r="Y7" s="437"/>
      <c r="Z7" s="437"/>
    </row>
    <row r="8" spans="1:26" ht="21.75" customHeight="1">
      <c r="A8" s="183" t="s">
        <v>8</v>
      </c>
      <c r="B8" s="436" t="s">
        <v>9</v>
      </c>
      <c r="C8" s="436"/>
      <c r="D8" s="436"/>
      <c r="E8" s="436"/>
      <c r="F8" s="436"/>
      <c r="G8" s="436"/>
      <c r="H8" s="436"/>
      <c r="I8" s="436"/>
      <c r="J8" s="436"/>
      <c r="K8" s="436"/>
      <c r="L8" s="436"/>
      <c r="M8" s="436"/>
      <c r="N8" s="436"/>
      <c r="O8" s="436"/>
      <c r="P8" s="436"/>
      <c r="Q8" s="436"/>
      <c r="R8" s="436"/>
      <c r="S8" s="436"/>
      <c r="T8" s="436"/>
      <c r="U8" s="436"/>
      <c r="V8" s="436"/>
      <c r="W8" s="436"/>
      <c r="X8" s="436"/>
      <c r="Y8" s="436"/>
      <c r="Z8" s="436"/>
    </row>
    <row r="9" spans="1:26" ht="21.75" customHeight="1">
      <c r="A9" s="21" t="s">
        <v>10</v>
      </c>
      <c r="B9" s="567" t="s">
        <v>78</v>
      </c>
      <c r="C9" s="567"/>
      <c r="D9" s="567"/>
      <c r="E9" s="567"/>
      <c r="F9" s="567"/>
      <c r="G9" s="567"/>
      <c r="H9" s="567"/>
      <c r="I9" s="567"/>
      <c r="J9" s="567"/>
      <c r="K9" s="567"/>
      <c r="L9" s="567"/>
      <c r="M9" s="567"/>
      <c r="N9" s="567"/>
      <c r="O9" s="567"/>
      <c r="P9" s="567"/>
      <c r="Q9" s="567"/>
      <c r="R9" s="567"/>
      <c r="S9" s="567"/>
      <c r="T9" s="567"/>
      <c r="U9" s="567"/>
      <c r="V9" s="567"/>
      <c r="W9" s="567"/>
      <c r="X9" s="567"/>
      <c r="Y9" s="567"/>
      <c r="Z9" s="567"/>
    </row>
    <row r="10" spans="1:26" ht="24.75" customHeight="1">
      <c r="A10" s="18" t="s">
        <v>12</v>
      </c>
      <c r="B10" s="425" t="s">
        <v>79</v>
      </c>
      <c r="C10" s="425"/>
      <c r="D10" s="425"/>
      <c r="E10" s="425"/>
      <c r="F10" s="425"/>
      <c r="G10" s="425"/>
      <c r="H10" s="425"/>
      <c r="I10" s="425"/>
      <c r="J10" s="425"/>
      <c r="K10" s="425"/>
      <c r="L10" s="425"/>
      <c r="M10" s="425"/>
      <c r="N10" s="425"/>
      <c r="O10" s="425"/>
      <c r="P10" s="425"/>
      <c r="Q10" s="425"/>
      <c r="R10" s="425"/>
      <c r="S10" s="425"/>
      <c r="T10" s="425"/>
      <c r="U10" s="425"/>
      <c r="V10" s="425"/>
      <c r="W10" s="425"/>
      <c r="X10" s="425"/>
      <c r="Y10" s="425"/>
      <c r="Z10" s="425"/>
    </row>
    <row r="11" spans="1:26">
      <c r="A11" s="568"/>
      <c r="B11" s="569"/>
      <c r="C11" s="569"/>
      <c r="D11" s="569"/>
      <c r="E11" s="569"/>
      <c r="F11" s="569"/>
      <c r="G11" s="569"/>
      <c r="H11" s="569"/>
      <c r="I11" s="569"/>
      <c r="J11" s="569"/>
      <c r="K11" s="569"/>
      <c r="L11" s="569"/>
      <c r="M11" s="569"/>
      <c r="N11" s="569"/>
      <c r="O11" s="570"/>
      <c r="P11" s="570"/>
      <c r="Q11" s="570"/>
      <c r="R11" s="570"/>
      <c r="S11" s="570"/>
      <c r="T11" s="570"/>
      <c r="U11" s="570"/>
      <c r="V11" s="570"/>
      <c r="W11" s="570"/>
      <c r="X11" s="570"/>
      <c r="Y11" s="570"/>
    </row>
    <row r="12" spans="1:26" ht="25.5" customHeight="1">
      <c r="A12" s="423" t="s">
        <v>174</v>
      </c>
      <c r="B12" s="423" t="s">
        <v>80</v>
      </c>
      <c r="C12" s="426" t="s">
        <v>81</v>
      </c>
      <c r="D12" s="426"/>
      <c r="E12" s="426"/>
      <c r="F12" s="426"/>
      <c r="G12" s="426"/>
      <c r="H12" s="426"/>
      <c r="I12" s="426"/>
      <c r="J12" s="426"/>
      <c r="K12" s="423" t="s">
        <v>17</v>
      </c>
      <c r="L12" s="423"/>
      <c r="M12" s="423"/>
      <c r="N12" s="423"/>
      <c r="O12" s="426"/>
      <c r="P12" s="426"/>
      <c r="Q12" s="426"/>
      <c r="R12" s="426"/>
      <c r="S12" s="426"/>
      <c r="T12" s="426"/>
      <c r="U12" s="426"/>
      <c r="V12" s="426"/>
      <c r="W12" s="426"/>
      <c r="X12" s="426"/>
      <c r="Y12" s="426"/>
      <c r="Z12" s="426"/>
    </row>
    <row r="13" spans="1:26" ht="16" customHeight="1">
      <c r="A13" s="423"/>
      <c r="B13" s="423"/>
      <c r="C13" s="426"/>
      <c r="D13" s="426"/>
      <c r="E13" s="426"/>
      <c r="F13" s="426"/>
      <c r="G13" s="426"/>
      <c r="H13" s="426"/>
      <c r="I13" s="426"/>
      <c r="J13" s="426"/>
      <c r="K13" s="42">
        <v>1</v>
      </c>
      <c r="L13" s="42">
        <v>2</v>
      </c>
      <c r="M13" s="43">
        <v>3</v>
      </c>
      <c r="N13" s="43">
        <v>4</v>
      </c>
      <c r="O13" s="426"/>
      <c r="P13" s="426"/>
      <c r="Q13" s="426"/>
      <c r="R13" s="426"/>
      <c r="S13" s="426"/>
      <c r="T13" s="426"/>
      <c r="U13" s="426"/>
      <c r="V13" s="426"/>
      <c r="W13" s="426"/>
      <c r="X13" s="426"/>
      <c r="Y13" s="426"/>
      <c r="Z13" s="426"/>
    </row>
    <row r="14" spans="1:26" ht="45.75" customHeight="1">
      <c r="A14" s="178" t="s">
        <v>82</v>
      </c>
      <c r="B14" s="178" t="s">
        <v>83</v>
      </c>
      <c r="C14" s="438" t="s">
        <v>84</v>
      </c>
      <c r="D14" s="438"/>
      <c r="E14" s="438"/>
      <c r="F14" s="438"/>
      <c r="G14" s="438"/>
      <c r="H14" s="438"/>
      <c r="I14" s="438"/>
      <c r="J14" s="438"/>
      <c r="K14" s="54">
        <v>150</v>
      </c>
      <c r="L14" s="54">
        <v>250</v>
      </c>
      <c r="M14" s="54">
        <v>400</v>
      </c>
      <c r="N14" s="54">
        <v>200</v>
      </c>
      <c r="O14" s="424"/>
      <c r="P14" s="424"/>
      <c r="Q14" s="424"/>
      <c r="R14" s="424"/>
      <c r="S14" s="424"/>
      <c r="T14" s="424"/>
      <c r="U14" s="424"/>
      <c r="V14" s="424"/>
      <c r="W14" s="424"/>
      <c r="X14" s="424"/>
      <c r="Y14" s="424"/>
      <c r="Z14" s="424"/>
    </row>
    <row r="15" spans="1:26" ht="25.5" customHeight="1">
      <c r="A15" s="424"/>
      <c r="B15" s="426" t="s">
        <v>21</v>
      </c>
      <c r="C15" s="426" t="s">
        <v>22</v>
      </c>
      <c r="D15" s="426"/>
      <c r="E15" s="426"/>
      <c r="F15" s="426"/>
      <c r="G15" s="426"/>
      <c r="H15" s="426"/>
      <c r="I15" s="426"/>
      <c r="J15" s="426"/>
      <c r="K15" s="426"/>
      <c r="L15" s="426"/>
      <c r="M15" s="426"/>
      <c r="N15" s="426"/>
      <c r="O15" s="506" t="s">
        <v>23</v>
      </c>
      <c r="P15" s="506" t="s">
        <v>192</v>
      </c>
      <c r="Q15" s="506" t="s">
        <v>193</v>
      </c>
      <c r="R15" s="506" t="s">
        <v>206</v>
      </c>
      <c r="S15" s="506" t="s">
        <v>208</v>
      </c>
      <c r="T15" s="506" t="s">
        <v>210</v>
      </c>
      <c r="U15" s="432" t="s">
        <v>396</v>
      </c>
      <c r="V15" s="432" t="s">
        <v>399</v>
      </c>
      <c r="W15" s="432" t="s">
        <v>412</v>
      </c>
      <c r="X15" s="506" t="s">
        <v>311</v>
      </c>
      <c r="Y15" s="426" t="s">
        <v>24</v>
      </c>
      <c r="Z15" s="426"/>
    </row>
    <row r="16" spans="1:26" ht="19.5" customHeight="1">
      <c r="A16" s="424"/>
      <c r="B16" s="426"/>
      <c r="C16" s="175" t="s">
        <v>25</v>
      </c>
      <c r="D16" s="175" t="s">
        <v>26</v>
      </c>
      <c r="E16" s="175" t="s">
        <v>27</v>
      </c>
      <c r="F16" s="175" t="s">
        <v>28</v>
      </c>
      <c r="G16" s="175" t="s">
        <v>27</v>
      </c>
      <c r="H16" s="175" t="s">
        <v>29</v>
      </c>
      <c r="I16" s="175" t="s">
        <v>29</v>
      </c>
      <c r="J16" s="175" t="s">
        <v>28</v>
      </c>
      <c r="K16" s="175" t="s">
        <v>30</v>
      </c>
      <c r="L16" s="175" t="s">
        <v>31</v>
      </c>
      <c r="M16" s="175" t="s">
        <v>32</v>
      </c>
      <c r="N16" s="175" t="s">
        <v>33</v>
      </c>
      <c r="O16" s="507"/>
      <c r="P16" s="507"/>
      <c r="Q16" s="507"/>
      <c r="R16" s="507"/>
      <c r="S16" s="507"/>
      <c r="T16" s="507"/>
      <c r="U16" s="432"/>
      <c r="V16" s="432"/>
      <c r="W16" s="432"/>
      <c r="X16" s="507"/>
      <c r="Y16" s="181" t="s">
        <v>85</v>
      </c>
      <c r="Z16" s="175" t="s">
        <v>35</v>
      </c>
    </row>
    <row r="17" spans="1:26" ht="42" customHeight="1">
      <c r="A17" s="179">
        <v>1</v>
      </c>
      <c r="B17" s="177" t="s">
        <v>86</v>
      </c>
      <c r="C17" s="174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30">
        <v>0</v>
      </c>
      <c r="P17" s="333"/>
      <c r="Q17" s="333"/>
      <c r="R17" s="333"/>
      <c r="S17" s="333"/>
      <c r="T17" s="333"/>
      <c r="U17" s="333"/>
      <c r="V17" s="333"/>
      <c r="W17" s="333"/>
      <c r="X17" s="333">
        <f>SUM(O17:W17)</f>
        <v>0</v>
      </c>
      <c r="Y17" s="30"/>
      <c r="Z17" s="175"/>
    </row>
    <row r="18" spans="1:26" ht="40" customHeight="1">
      <c r="A18" s="179">
        <v>2</v>
      </c>
      <c r="B18" s="177" t="s">
        <v>87</v>
      </c>
      <c r="C18" s="174"/>
      <c r="D18" s="174"/>
      <c r="E18" s="174"/>
      <c r="F18" s="174"/>
      <c r="G18" s="174"/>
      <c r="H18" s="174"/>
      <c r="I18" s="174"/>
      <c r="J18" s="174"/>
      <c r="K18" s="174"/>
      <c r="L18" s="174"/>
      <c r="M18" s="174"/>
      <c r="N18" s="174"/>
      <c r="O18" s="30">
        <v>0</v>
      </c>
      <c r="P18" s="333"/>
      <c r="Q18" s="333"/>
      <c r="R18" s="333"/>
      <c r="S18" s="333"/>
      <c r="T18" s="333"/>
      <c r="U18" s="333"/>
      <c r="V18" s="333"/>
      <c r="W18" s="333"/>
      <c r="X18" s="333">
        <f t="shared" ref="X18:X37" si="0">SUM(O18:W18)</f>
        <v>0</v>
      </c>
      <c r="Y18" s="30"/>
      <c r="Z18" s="175"/>
    </row>
    <row r="19" spans="1:26" ht="30" customHeight="1">
      <c r="A19" s="179">
        <v>3</v>
      </c>
      <c r="B19" s="177" t="s">
        <v>88</v>
      </c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30">
        <v>0</v>
      </c>
      <c r="P19" s="333"/>
      <c r="Q19" s="333"/>
      <c r="R19" s="333"/>
      <c r="S19" s="333"/>
      <c r="T19" s="333"/>
      <c r="U19" s="333"/>
      <c r="V19" s="333"/>
      <c r="W19" s="333"/>
      <c r="X19" s="333">
        <f t="shared" si="0"/>
        <v>0</v>
      </c>
      <c r="Y19" s="30"/>
      <c r="Z19" s="178"/>
    </row>
    <row r="20" spans="1:26" ht="32.15" customHeight="1">
      <c r="A20" s="179">
        <v>4</v>
      </c>
      <c r="B20" s="177" t="s">
        <v>89</v>
      </c>
      <c r="C20" s="174"/>
      <c r="D20" s="174"/>
      <c r="E20" s="174"/>
      <c r="F20" s="174"/>
      <c r="G20" s="174"/>
      <c r="H20" s="174"/>
      <c r="I20" s="174"/>
      <c r="J20" s="174"/>
      <c r="K20" s="174"/>
      <c r="L20" s="174"/>
      <c r="M20" s="174"/>
      <c r="N20" s="174"/>
      <c r="O20" s="30">
        <v>0</v>
      </c>
      <c r="P20" s="333"/>
      <c r="Q20" s="333"/>
      <c r="R20" s="333"/>
      <c r="S20" s="333"/>
      <c r="T20" s="333"/>
      <c r="U20" s="333"/>
      <c r="V20" s="333"/>
      <c r="W20" s="333"/>
      <c r="X20" s="333">
        <f t="shared" si="0"/>
        <v>0</v>
      </c>
      <c r="Y20" s="30"/>
      <c r="Z20" s="178"/>
    </row>
    <row r="21" spans="1:26" ht="37.5" customHeight="1">
      <c r="A21" s="179">
        <v>5</v>
      </c>
      <c r="B21" s="177" t="s">
        <v>90</v>
      </c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30">
        <v>0</v>
      </c>
      <c r="P21" s="333"/>
      <c r="Q21" s="333"/>
      <c r="R21" s="333"/>
      <c r="S21" s="333"/>
      <c r="T21" s="333"/>
      <c r="U21" s="333"/>
      <c r="V21" s="333"/>
      <c r="W21" s="333"/>
      <c r="X21" s="333">
        <f t="shared" si="0"/>
        <v>0</v>
      </c>
      <c r="Y21" s="30"/>
      <c r="Z21" s="178"/>
    </row>
    <row r="22" spans="1:26" ht="33.75" customHeight="1">
      <c r="A22" s="179">
        <v>6</v>
      </c>
      <c r="B22" s="177" t="s">
        <v>91</v>
      </c>
      <c r="C22" s="174"/>
      <c r="D22" s="174"/>
      <c r="E22" s="174"/>
      <c r="F22" s="174"/>
      <c r="G22" s="174"/>
      <c r="H22" s="174"/>
      <c r="I22" s="174"/>
      <c r="J22" s="174"/>
      <c r="K22" s="174"/>
      <c r="L22" s="174"/>
      <c r="M22" s="174"/>
      <c r="N22" s="174"/>
      <c r="O22" s="344">
        <f>4675+960</f>
        <v>5635</v>
      </c>
      <c r="P22" s="344"/>
      <c r="Q22" s="344"/>
      <c r="R22" s="344"/>
      <c r="S22" s="344"/>
      <c r="T22" s="344"/>
      <c r="U22" s="344"/>
      <c r="V22" s="344"/>
      <c r="W22" s="344"/>
      <c r="X22" s="333">
        <f t="shared" si="0"/>
        <v>5635</v>
      </c>
      <c r="Y22" s="140" t="s">
        <v>52</v>
      </c>
      <c r="Z22" s="141" t="s">
        <v>53</v>
      </c>
    </row>
    <row r="23" spans="1:26" ht="22.5" customHeight="1">
      <c r="A23" s="424">
        <v>7</v>
      </c>
      <c r="B23" s="438" t="s">
        <v>92</v>
      </c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30">
        <v>14544</v>
      </c>
      <c r="P23" s="356">
        <v>6850</v>
      </c>
      <c r="Q23" s="356"/>
      <c r="R23" s="356"/>
      <c r="S23" s="356"/>
      <c r="T23" s="356"/>
      <c r="U23" s="356"/>
      <c r="V23" s="356"/>
      <c r="W23" s="356"/>
      <c r="X23" s="333">
        <f t="shared" si="0"/>
        <v>21394</v>
      </c>
      <c r="Y23" s="142" t="s">
        <v>66</v>
      </c>
      <c r="Z23" s="143" t="s">
        <v>67</v>
      </c>
    </row>
    <row r="24" spans="1:26" ht="17.25" customHeight="1">
      <c r="A24" s="424"/>
      <c r="B24" s="438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30">
        <v>1212</v>
      </c>
      <c r="P24" s="356">
        <v>1000</v>
      </c>
      <c r="Q24" s="356"/>
      <c r="R24" s="356"/>
      <c r="S24" s="356"/>
      <c r="T24" s="356"/>
      <c r="U24" s="356"/>
      <c r="V24" s="356"/>
      <c r="W24" s="356"/>
      <c r="X24" s="333">
        <f t="shared" si="0"/>
        <v>2212</v>
      </c>
      <c r="Y24" s="144" t="s">
        <v>68</v>
      </c>
      <c r="Z24" s="143" t="s">
        <v>69</v>
      </c>
    </row>
    <row r="25" spans="1:26" ht="17.25" customHeight="1">
      <c r="A25" s="424"/>
      <c r="B25" s="438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30">
        <v>475</v>
      </c>
      <c r="P25" s="356">
        <v>475</v>
      </c>
      <c r="Q25" s="356"/>
      <c r="R25" s="356"/>
      <c r="S25" s="356"/>
      <c r="T25" s="356"/>
      <c r="U25" s="356"/>
      <c r="V25" s="356"/>
      <c r="W25" s="356"/>
      <c r="X25" s="333">
        <f t="shared" si="0"/>
        <v>950</v>
      </c>
      <c r="Y25" s="144" t="s">
        <v>70</v>
      </c>
      <c r="Z25" s="143" t="s">
        <v>71</v>
      </c>
    </row>
    <row r="26" spans="1:26" ht="18" customHeight="1">
      <c r="A26" s="424"/>
      <c r="B26" s="438"/>
      <c r="C26" s="174"/>
      <c r="D26" s="174"/>
      <c r="E26" s="174"/>
      <c r="F26" s="174"/>
      <c r="G26" s="174"/>
      <c r="H26" s="174"/>
      <c r="I26" s="174"/>
      <c r="J26" s="174"/>
      <c r="K26" s="174"/>
      <c r="L26" s="174"/>
      <c r="M26" s="174"/>
      <c r="N26" s="174"/>
      <c r="O26" s="30">
        <v>1695</v>
      </c>
      <c r="P26" s="356">
        <v>1000</v>
      </c>
      <c r="Q26" s="356"/>
      <c r="R26" s="356"/>
      <c r="S26" s="356"/>
      <c r="T26" s="356"/>
      <c r="U26" s="356"/>
      <c r="V26" s="356"/>
      <c r="W26" s="356"/>
      <c r="X26" s="333">
        <f t="shared" si="0"/>
        <v>2695</v>
      </c>
      <c r="Y26" s="144" t="s">
        <v>72</v>
      </c>
      <c r="Z26" s="143" t="s">
        <v>73</v>
      </c>
    </row>
    <row r="27" spans="1:26" ht="20.25" customHeight="1">
      <c r="A27" s="424"/>
      <c r="B27" s="438"/>
      <c r="C27" s="174"/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4"/>
      <c r="O27" s="30">
        <v>1212</v>
      </c>
      <c r="P27" s="356">
        <v>900</v>
      </c>
      <c r="Q27" s="356"/>
      <c r="R27" s="356"/>
      <c r="S27" s="356"/>
      <c r="T27" s="356"/>
      <c r="U27" s="356"/>
      <c r="V27" s="356"/>
      <c r="W27" s="356"/>
      <c r="X27" s="333">
        <f t="shared" si="0"/>
        <v>2112</v>
      </c>
      <c r="Y27" s="144" t="s">
        <v>74</v>
      </c>
      <c r="Z27" s="143" t="s">
        <v>75</v>
      </c>
    </row>
    <row r="28" spans="1:26" ht="37.5" customHeight="1">
      <c r="A28" s="424"/>
      <c r="B28" s="438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30">
        <v>1187</v>
      </c>
      <c r="P28" s="333"/>
      <c r="Q28" s="333"/>
      <c r="R28" s="333"/>
      <c r="S28" s="333"/>
      <c r="T28" s="333"/>
      <c r="U28" s="333"/>
      <c r="V28" s="333"/>
      <c r="W28" s="333"/>
      <c r="X28" s="333">
        <f t="shared" si="0"/>
        <v>1187</v>
      </c>
      <c r="Y28" s="144" t="s">
        <v>76</v>
      </c>
      <c r="Z28" s="396" t="s">
        <v>384</v>
      </c>
    </row>
    <row r="29" spans="1:26" ht="31" customHeight="1">
      <c r="A29" s="362">
        <v>8</v>
      </c>
      <c r="B29" s="366" t="s">
        <v>349</v>
      </c>
      <c r="C29" s="174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333"/>
      <c r="P29" s="333"/>
      <c r="Q29" s="356">
        <v>90000</v>
      </c>
      <c r="R29" s="356"/>
      <c r="S29" s="356"/>
      <c r="T29" s="356"/>
      <c r="U29" s="356"/>
      <c r="V29" s="356"/>
      <c r="W29" s="356"/>
      <c r="X29" s="333">
        <f t="shared" si="0"/>
        <v>90000</v>
      </c>
      <c r="Y29" s="144" t="s">
        <v>123</v>
      </c>
      <c r="Z29" s="366" t="s">
        <v>328</v>
      </c>
    </row>
    <row r="30" spans="1:26" ht="31" customHeight="1">
      <c r="A30" s="420">
        <v>9</v>
      </c>
      <c r="B30" s="518" t="s">
        <v>350</v>
      </c>
      <c r="C30" s="386"/>
      <c r="D30" s="386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344"/>
      <c r="P30" s="333"/>
      <c r="Q30" s="356">
        <v>3000</v>
      </c>
      <c r="R30" s="356"/>
      <c r="S30" s="356"/>
      <c r="T30" s="356"/>
      <c r="U30" s="356"/>
      <c r="V30" s="356"/>
      <c r="W30" s="356"/>
      <c r="X30" s="333">
        <f t="shared" si="0"/>
        <v>3000</v>
      </c>
      <c r="Y30" s="144" t="s">
        <v>60</v>
      </c>
      <c r="Z30" s="366" t="s">
        <v>149</v>
      </c>
    </row>
    <row r="31" spans="1:26" ht="31" customHeight="1">
      <c r="A31" s="421"/>
      <c r="B31" s="519"/>
      <c r="C31" s="386"/>
      <c r="D31" s="386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344"/>
      <c r="P31" s="333"/>
      <c r="Q31" s="356">
        <v>4500</v>
      </c>
      <c r="R31" s="356"/>
      <c r="S31" s="356"/>
      <c r="T31" s="356"/>
      <c r="U31" s="356"/>
      <c r="V31" s="356"/>
      <c r="W31" s="356"/>
      <c r="X31" s="333">
        <f t="shared" si="0"/>
        <v>4500</v>
      </c>
      <c r="Y31" s="144" t="s">
        <v>61</v>
      </c>
      <c r="Z31" s="366" t="s">
        <v>329</v>
      </c>
    </row>
    <row r="32" spans="1:26" ht="31" customHeight="1">
      <c r="A32" s="422"/>
      <c r="B32" s="520"/>
      <c r="C32" s="174"/>
      <c r="D32" s="174"/>
      <c r="E32" s="174"/>
      <c r="F32" s="174"/>
      <c r="G32" s="174"/>
      <c r="H32" s="174"/>
      <c r="I32" s="174"/>
      <c r="J32" s="174"/>
      <c r="K32" s="174"/>
      <c r="L32" s="174"/>
      <c r="M32" s="174"/>
      <c r="N32" s="174"/>
      <c r="O32" s="344"/>
      <c r="P32" s="333"/>
      <c r="Q32" s="356">
        <v>5250</v>
      </c>
      <c r="R32" s="356"/>
      <c r="S32" s="356"/>
      <c r="T32" s="356"/>
      <c r="U32" s="356"/>
      <c r="V32" s="356"/>
      <c r="W32" s="356"/>
      <c r="X32" s="333">
        <f t="shared" si="0"/>
        <v>5250</v>
      </c>
      <c r="Y32" s="144" t="s">
        <v>58</v>
      </c>
      <c r="Z32" s="366" t="s">
        <v>59</v>
      </c>
    </row>
    <row r="33" spans="1:26" ht="31" customHeight="1">
      <c r="A33" s="362">
        <v>10</v>
      </c>
      <c r="B33" s="366" t="s">
        <v>294</v>
      </c>
      <c r="C33" s="386"/>
      <c r="D33" s="386"/>
      <c r="E33" s="386"/>
      <c r="F33" s="386"/>
      <c r="G33" s="174"/>
      <c r="H33" s="174"/>
      <c r="I33" s="174"/>
      <c r="J33" s="174"/>
      <c r="K33" s="174"/>
      <c r="L33" s="174"/>
      <c r="M33" s="174"/>
      <c r="N33" s="174"/>
      <c r="O33" s="333"/>
      <c r="P33" s="333"/>
      <c r="Q33" s="356">
        <v>6375</v>
      </c>
      <c r="R33" s="356"/>
      <c r="S33" s="356"/>
      <c r="T33" s="356"/>
      <c r="U33" s="356"/>
      <c r="V33" s="356"/>
      <c r="W33" s="356"/>
      <c r="X33" s="333">
        <f t="shared" si="0"/>
        <v>6375</v>
      </c>
      <c r="Y33" s="144" t="s">
        <v>56</v>
      </c>
      <c r="Z33" s="366" t="s">
        <v>57</v>
      </c>
    </row>
    <row r="34" spans="1:26" ht="39" customHeight="1">
      <c r="A34" s="362">
        <v>11</v>
      </c>
      <c r="B34" s="366" t="s">
        <v>351</v>
      </c>
      <c r="C34" s="386"/>
      <c r="D34" s="386"/>
      <c r="E34" s="174"/>
      <c r="F34" s="174"/>
      <c r="G34" s="174"/>
      <c r="H34" s="174"/>
      <c r="I34" s="174"/>
      <c r="J34" s="174"/>
      <c r="K34" s="174"/>
      <c r="L34" s="174"/>
      <c r="M34" s="174"/>
      <c r="N34" s="174"/>
      <c r="O34" s="333"/>
      <c r="P34" s="333"/>
      <c r="Q34" s="356">
        <v>5000</v>
      </c>
      <c r="R34" s="356"/>
      <c r="S34" s="356"/>
      <c r="T34" s="356"/>
      <c r="U34" s="356"/>
      <c r="V34" s="356"/>
      <c r="W34" s="356"/>
      <c r="X34" s="333">
        <f t="shared" si="0"/>
        <v>5000</v>
      </c>
      <c r="Y34" s="144" t="s">
        <v>352</v>
      </c>
      <c r="Z34" s="366" t="s">
        <v>353</v>
      </c>
    </row>
    <row r="35" spans="1:26" ht="31" customHeight="1">
      <c r="A35" s="362">
        <v>12</v>
      </c>
      <c r="B35" s="366" t="s">
        <v>327</v>
      </c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333"/>
      <c r="P35" s="333"/>
      <c r="Q35" s="333"/>
      <c r="R35" s="333"/>
      <c r="S35" s="333"/>
      <c r="T35" s="333"/>
      <c r="U35" s="333"/>
      <c r="V35" s="333"/>
      <c r="W35" s="333"/>
      <c r="X35" s="333">
        <f t="shared" si="0"/>
        <v>0</v>
      </c>
      <c r="Y35" s="144"/>
      <c r="Z35" s="143"/>
    </row>
    <row r="36" spans="1:26" ht="53" customHeight="1">
      <c r="A36" s="400">
        <v>13</v>
      </c>
      <c r="B36" s="403" t="s">
        <v>391</v>
      </c>
      <c r="C36" s="386"/>
      <c r="D36" s="386"/>
      <c r="E36" s="386"/>
      <c r="F36" s="386"/>
      <c r="G36" s="386"/>
      <c r="H36" s="386"/>
      <c r="I36" s="174"/>
      <c r="J36" s="174"/>
      <c r="K36" s="174"/>
      <c r="L36" s="174"/>
      <c r="M36" s="174"/>
      <c r="N36" s="174"/>
      <c r="O36" s="333"/>
      <c r="P36" s="333"/>
      <c r="Q36" s="333"/>
      <c r="R36" s="333"/>
      <c r="S36" s="333"/>
      <c r="T36" s="382">
        <v>200000</v>
      </c>
      <c r="U36" s="382"/>
      <c r="V36" s="382"/>
      <c r="W36" s="382"/>
      <c r="X36" s="333">
        <f t="shared" si="0"/>
        <v>200000</v>
      </c>
      <c r="Y36" s="186" t="s">
        <v>63</v>
      </c>
      <c r="Z36" s="404" t="s">
        <v>383</v>
      </c>
    </row>
    <row r="37" spans="1:26" ht="68" customHeight="1">
      <c r="A37" s="400">
        <v>14</v>
      </c>
      <c r="B37" s="403" t="s">
        <v>392</v>
      </c>
      <c r="C37" s="386"/>
      <c r="D37" s="386"/>
      <c r="E37" s="386"/>
      <c r="F37" s="386"/>
      <c r="G37" s="386"/>
      <c r="H37" s="386"/>
      <c r="I37" s="174"/>
      <c r="J37" s="174"/>
      <c r="K37" s="174"/>
      <c r="L37" s="174"/>
      <c r="M37" s="174"/>
      <c r="N37" s="174"/>
      <c r="O37" s="333"/>
      <c r="P37" s="333"/>
      <c r="Q37" s="333"/>
      <c r="R37" s="333"/>
      <c r="S37" s="333"/>
      <c r="T37" s="382">
        <v>100000</v>
      </c>
      <c r="U37" s="382"/>
      <c r="V37" s="382"/>
      <c r="W37" s="382"/>
      <c r="X37" s="333">
        <f t="shared" si="0"/>
        <v>100000</v>
      </c>
      <c r="Y37" s="139" t="s">
        <v>233</v>
      </c>
      <c r="Z37" s="401" t="s">
        <v>234</v>
      </c>
    </row>
    <row r="38" spans="1:26" ht="33" customHeight="1">
      <c r="A38" s="25"/>
      <c r="B38" s="571" t="s">
        <v>43</v>
      </c>
      <c r="C38" s="571"/>
      <c r="D38" s="571"/>
      <c r="E38" s="571"/>
      <c r="F38" s="571"/>
      <c r="G38" s="571"/>
      <c r="H38" s="571"/>
      <c r="I38" s="571"/>
      <c r="J38" s="571"/>
      <c r="K38" s="571"/>
      <c r="L38" s="571"/>
      <c r="M38" s="571"/>
      <c r="N38" s="571"/>
      <c r="O38" s="31">
        <f>SUM(O17:O37)</f>
        <v>25960</v>
      </c>
      <c r="P38" s="31">
        <f t="shared" ref="P38:X38" si="1">SUM(P17:P37)</f>
        <v>10225</v>
      </c>
      <c r="Q38" s="31">
        <f t="shared" si="1"/>
        <v>114125</v>
      </c>
      <c r="R38" s="31">
        <f t="shared" si="1"/>
        <v>0</v>
      </c>
      <c r="S38" s="31">
        <f t="shared" si="1"/>
        <v>0</v>
      </c>
      <c r="T38" s="31">
        <f t="shared" ref="T38:V38" si="2">SUM(T17:T37)</f>
        <v>300000</v>
      </c>
      <c r="U38" s="31">
        <f t="shared" si="2"/>
        <v>0</v>
      </c>
      <c r="V38" s="31">
        <f t="shared" si="2"/>
        <v>0</v>
      </c>
      <c r="W38" s="31">
        <f t="shared" si="1"/>
        <v>0</v>
      </c>
      <c r="X38" s="31">
        <f t="shared" si="1"/>
        <v>450310</v>
      </c>
      <c r="Y38" s="32"/>
      <c r="Z38" s="32"/>
    </row>
    <row r="39" spans="1:26" ht="15" customHeight="1"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182"/>
    </row>
    <row r="40" spans="1:26" ht="15" customHeight="1"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182"/>
    </row>
    <row r="41" spans="1:26" ht="15" customHeight="1"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182"/>
    </row>
    <row r="42" spans="1:26" ht="15" customHeight="1"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182"/>
    </row>
    <row r="43" spans="1:26" ht="15" customHeight="1"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62"/>
      <c r="P43" s="62"/>
      <c r="Q43" s="62"/>
      <c r="R43" s="62"/>
      <c r="S43" s="62"/>
      <c r="T43" s="62"/>
      <c r="U43" s="62"/>
      <c r="V43" s="62"/>
      <c r="W43" s="62"/>
      <c r="X43" s="62"/>
      <c r="Y43" s="182"/>
    </row>
    <row r="44" spans="1:26" ht="15" customHeight="1">
      <c r="A44" s="40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1"/>
    </row>
    <row r="45" spans="1:26" ht="15" customHeight="1">
      <c r="A45" s="40"/>
      <c r="B45" s="59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71"/>
      <c r="P45" s="359"/>
      <c r="Q45" s="359"/>
      <c r="R45" s="359"/>
      <c r="S45" s="359"/>
      <c r="T45" s="359"/>
      <c r="U45" s="359"/>
      <c r="V45" s="359"/>
      <c r="W45" s="351"/>
      <c r="X45" s="351"/>
      <c r="Y45" s="40"/>
      <c r="Z45" s="41"/>
    </row>
    <row r="46" spans="1:26"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1"/>
      <c r="P46" s="360"/>
      <c r="Q46" s="360"/>
      <c r="R46" s="360"/>
      <c r="S46" s="360"/>
      <c r="T46" s="360"/>
      <c r="U46" s="360"/>
      <c r="V46" s="360"/>
      <c r="W46" s="352"/>
      <c r="X46" s="352"/>
    </row>
  </sheetData>
  <mergeCells count="38">
    <mergeCell ref="A23:A28"/>
    <mergeCell ref="B23:B28"/>
    <mergeCell ref="B38:N38"/>
    <mergeCell ref="B30:B32"/>
    <mergeCell ref="A30:A32"/>
    <mergeCell ref="C14:J14"/>
    <mergeCell ref="O14:Z14"/>
    <mergeCell ref="A15:A16"/>
    <mergeCell ref="B15:B16"/>
    <mergeCell ref="C15:N15"/>
    <mergeCell ref="O15:O16"/>
    <mergeCell ref="Y15:Z15"/>
    <mergeCell ref="W15:W16"/>
    <mergeCell ref="X15:X16"/>
    <mergeCell ref="P15:P16"/>
    <mergeCell ref="Q15:Q16"/>
    <mergeCell ref="R15:R16"/>
    <mergeCell ref="S15:S16"/>
    <mergeCell ref="T15:T16"/>
    <mergeCell ref="U15:U16"/>
    <mergeCell ref="V15:V16"/>
    <mergeCell ref="A12:A13"/>
    <mergeCell ref="B12:B13"/>
    <mergeCell ref="C12:J13"/>
    <mergeCell ref="K12:N12"/>
    <mergeCell ref="O12:Z13"/>
    <mergeCell ref="B7:Z7"/>
    <mergeCell ref="B8:Z8"/>
    <mergeCell ref="B9:Z9"/>
    <mergeCell ref="B10:Z10"/>
    <mergeCell ref="A11:Y11"/>
    <mergeCell ref="B5:Z5"/>
    <mergeCell ref="B6:Z6"/>
    <mergeCell ref="G2:N2"/>
    <mergeCell ref="G3:N3"/>
    <mergeCell ref="G1:Z1"/>
    <mergeCell ref="O2:Z2"/>
    <mergeCell ref="O3:Z3"/>
  </mergeCells>
  <printOptions horizontalCentered="1"/>
  <pageMargins left="0.70866141732283472" right="0.51181102362204722" top="0.78740157480314965" bottom="0.78740157480314965" header="0" footer="0"/>
  <pageSetup paperSize="9" scale="85" fitToHeight="0" orientation="landscape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F49"/>
  <sheetViews>
    <sheetView topLeftCell="D13" zoomScale="80" zoomScaleNormal="80" workbookViewId="0">
      <selection activeCell="W18" sqref="W18"/>
    </sheetView>
  </sheetViews>
  <sheetFormatPr baseColWidth="10" defaultColWidth="10.81640625" defaultRowHeight="11.5"/>
  <cols>
    <col min="1" max="1" width="24" style="14" customWidth="1"/>
    <col min="2" max="2" width="41.7265625" style="14" bestFit="1" customWidth="1"/>
    <col min="3" max="14" width="3.7265625" style="14" customWidth="1"/>
    <col min="15" max="30" width="15" style="14" customWidth="1"/>
    <col min="31" max="31" width="16" style="14" customWidth="1"/>
    <col min="32" max="32" width="25.453125" style="14" customWidth="1"/>
    <col min="33" max="16384" width="10.81640625" style="14"/>
  </cols>
  <sheetData>
    <row r="1" spans="1:26" ht="15" customHeight="1"/>
    <row r="2" spans="1:26" ht="21.75" customHeight="1">
      <c r="C2" s="40"/>
      <c r="D2" s="40"/>
      <c r="E2" s="40"/>
      <c r="F2" s="40"/>
      <c r="G2" s="522" t="s">
        <v>237</v>
      </c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2"/>
      <c r="T2" s="522"/>
      <c r="U2" s="522"/>
      <c r="V2" s="522"/>
      <c r="W2" s="522"/>
      <c r="X2" s="522"/>
      <c r="Y2" s="522"/>
      <c r="Z2" s="522"/>
    </row>
    <row r="3" spans="1:26" ht="17.25" customHeight="1">
      <c r="G3" s="425" t="s">
        <v>0</v>
      </c>
      <c r="H3" s="425"/>
      <c r="I3" s="425"/>
      <c r="J3" s="425"/>
      <c r="K3" s="425"/>
      <c r="L3" s="425"/>
      <c r="M3" s="425"/>
      <c r="N3" s="425"/>
      <c r="O3" s="431" t="s">
        <v>139</v>
      </c>
      <c r="P3" s="431"/>
      <c r="Q3" s="431"/>
      <c r="R3" s="431"/>
      <c r="S3" s="431"/>
      <c r="T3" s="431"/>
      <c r="U3" s="431"/>
      <c r="V3" s="431"/>
      <c r="W3" s="431"/>
      <c r="X3" s="431"/>
      <c r="Y3" s="431"/>
      <c r="Z3" s="431"/>
    </row>
    <row r="4" spans="1:26" ht="17.25" customHeight="1">
      <c r="G4" s="425" t="s">
        <v>2</v>
      </c>
      <c r="H4" s="425"/>
      <c r="I4" s="425"/>
      <c r="J4" s="425"/>
      <c r="K4" s="425"/>
      <c r="L4" s="425"/>
      <c r="M4" s="425"/>
      <c r="N4" s="425"/>
      <c r="O4" s="425" t="s">
        <v>44</v>
      </c>
      <c r="P4" s="425"/>
      <c r="Q4" s="425"/>
      <c r="R4" s="425"/>
      <c r="S4" s="425"/>
      <c r="T4" s="425"/>
      <c r="U4" s="425"/>
      <c r="V4" s="425"/>
      <c r="W4" s="425"/>
      <c r="X4" s="425"/>
      <c r="Y4" s="425"/>
      <c r="Z4" s="425"/>
    </row>
    <row r="6" spans="1:26" ht="31.5" customHeight="1">
      <c r="A6" s="18" t="s">
        <v>3</v>
      </c>
      <c r="B6" s="436" t="s">
        <v>119</v>
      </c>
      <c r="C6" s="436"/>
      <c r="D6" s="436"/>
      <c r="E6" s="436"/>
      <c r="F6" s="436"/>
      <c r="G6" s="436"/>
      <c r="H6" s="436"/>
      <c r="I6" s="436"/>
      <c r="J6" s="436"/>
      <c r="K6" s="436"/>
      <c r="L6" s="436"/>
      <c r="M6" s="436"/>
      <c r="N6" s="436"/>
      <c r="O6" s="436"/>
      <c r="P6" s="436"/>
      <c r="Q6" s="436"/>
      <c r="R6" s="436"/>
      <c r="S6" s="436"/>
      <c r="T6" s="436"/>
      <c r="U6" s="436"/>
      <c r="V6" s="436"/>
      <c r="W6" s="436"/>
      <c r="X6" s="436"/>
      <c r="Y6" s="436"/>
      <c r="Z6" s="436"/>
    </row>
    <row r="7" spans="1:26" ht="21" customHeight="1">
      <c r="A7" s="180" t="s">
        <v>5</v>
      </c>
      <c r="B7" s="430" t="s">
        <v>274</v>
      </c>
      <c r="C7" s="430"/>
      <c r="D7" s="430"/>
      <c r="E7" s="430"/>
      <c r="F7" s="430"/>
      <c r="G7" s="430"/>
      <c r="H7" s="430"/>
      <c r="I7" s="430"/>
      <c r="J7" s="430"/>
      <c r="K7" s="430"/>
      <c r="L7" s="430"/>
      <c r="M7" s="430"/>
      <c r="N7" s="430"/>
      <c r="O7" s="430"/>
      <c r="P7" s="430"/>
      <c r="Q7" s="430"/>
      <c r="R7" s="430"/>
      <c r="S7" s="430"/>
      <c r="T7" s="430"/>
      <c r="U7" s="430"/>
      <c r="V7" s="430"/>
      <c r="W7" s="430"/>
      <c r="X7" s="430"/>
      <c r="Y7" s="430"/>
      <c r="Z7" s="430"/>
    </row>
    <row r="8" spans="1:26" ht="29.15" customHeight="1">
      <c r="A8" s="19" t="s">
        <v>6</v>
      </c>
      <c r="B8" s="437" t="s">
        <v>7</v>
      </c>
      <c r="C8" s="437"/>
      <c r="D8" s="437"/>
      <c r="E8" s="437"/>
      <c r="F8" s="437"/>
      <c r="G8" s="437"/>
      <c r="H8" s="437"/>
      <c r="I8" s="437"/>
      <c r="J8" s="437"/>
      <c r="K8" s="437"/>
      <c r="L8" s="437"/>
      <c r="M8" s="437"/>
      <c r="N8" s="437"/>
      <c r="O8" s="437"/>
      <c r="P8" s="437"/>
      <c r="Q8" s="437"/>
      <c r="R8" s="437"/>
      <c r="S8" s="437"/>
      <c r="T8" s="437"/>
      <c r="U8" s="437"/>
      <c r="V8" s="437"/>
      <c r="W8" s="437"/>
      <c r="X8" s="437"/>
      <c r="Y8" s="437"/>
      <c r="Z8" s="437"/>
    </row>
    <row r="9" spans="1:26" ht="24" customHeight="1">
      <c r="A9" s="183" t="s">
        <v>8</v>
      </c>
      <c r="B9" s="436" t="s">
        <v>9</v>
      </c>
      <c r="C9" s="436"/>
      <c r="D9" s="436"/>
      <c r="E9" s="436"/>
      <c r="F9" s="436"/>
      <c r="G9" s="436"/>
      <c r="H9" s="436"/>
      <c r="I9" s="436"/>
      <c r="J9" s="436"/>
      <c r="K9" s="436"/>
      <c r="L9" s="436"/>
      <c r="M9" s="436"/>
      <c r="N9" s="436"/>
      <c r="O9" s="436"/>
      <c r="P9" s="436"/>
      <c r="Q9" s="436"/>
      <c r="R9" s="436"/>
      <c r="S9" s="436"/>
      <c r="T9" s="436"/>
      <c r="U9" s="436"/>
      <c r="V9" s="436"/>
      <c r="W9" s="436"/>
      <c r="X9" s="436"/>
      <c r="Y9" s="436"/>
      <c r="Z9" s="436"/>
    </row>
    <row r="10" spans="1:26" ht="24" customHeight="1">
      <c r="A10" s="21" t="s">
        <v>10</v>
      </c>
      <c r="B10" s="567" t="s">
        <v>95</v>
      </c>
      <c r="C10" s="567"/>
      <c r="D10" s="567"/>
      <c r="E10" s="567"/>
      <c r="F10" s="567"/>
      <c r="G10" s="567"/>
      <c r="H10" s="567"/>
      <c r="I10" s="567"/>
      <c r="J10" s="567"/>
      <c r="K10" s="567"/>
      <c r="L10" s="567"/>
      <c r="M10" s="567"/>
      <c r="N10" s="567"/>
      <c r="O10" s="567"/>
      <c r="P10" s="567"/>
      <c r="Q10" s="567"/>
      <c r="R10" s="567"/>
      <c r="S10" s="567"/>
      <c r="T10" s="567"/>
      <c r="U10" s="567"/>
      <c r="V10" s="567"/>
      <c r="W10" s="567"/>
      <c r="X10" s="567"/>
      <c r="Y10" s="567"/>
      <c r="Z10" s="567"/>
    </row>
    <row r="11" spans="1:26" ht="27.75" customHeight="1">
      <c r="A11" s="18" t="s">
        <v>12</v>
      </c>
      <c r="B11" s="425" t="s">
        <v>79</v>
      </c>
      <c r="C11" s="425"/>
      <c r="D11" s="425"/>
      <c r="E11" s="425"/>
      <c r="F11" s="425"/>
      <c r="G11" s="425"/>
      <c r="H11" s="425"/>
      <c r="I11" s="425"/>
      <c r="J11" s="425"/>
      <c r="K11" s="425"/>
      <c r="L11" s="425"/>
      <c r="M11" s="425"/>
      <c r="N11" s="425"/>
      <c r="O11" s="425"/>
      <c r="P11" s="425"/>
      <c r="Q11" s="425"/>
      <c r="R11" s="425"/>
      <c r="S11" s="425"/>
      <c r="T11" s="425"/>
      <c r="U11" s="425"/>
      <c r="V11" s="425"/>
      <c r="W11" s="425"/>
      <c r="X11" s="425"/>
      <c r="Y11" s="425"/>
      <c r="Z11" s="425"/>
    </row>
    <row r="12" spans="1:26" s="40" customFormat="1">
      <c r="A12" s="80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5"/>
      <c r="X12" s="95"/>
      <c r="Y12" s="95"/>
    </row>
    <row r="13" spans="1:26" ht="22.5" customHeight="1">
      <c r="A13" s="423" t="s">
        <v>14</v>
      </c>
      <c r="B13" s="423" t="s">
        <v>15</v>
      </c>
      <c r="C13" s="426" t="s">
        <v>16</v>
      </c>
      <c r="D13" s="426"/>
      <c r="E13" s="426"/>
      <c r="F13" s="426"/>
      <c r="G13" s="426"/>
      <c r="H13" s="426"/>
      <c r="I13" s="426"/>
      <c r="J13" s="426"/>
      <c r="K13" s="423" t="s">
        <v>17</v>
      </c>
      <c r="L13" s="423"/>
      <c r="M13" s="423"/>
      <c r="N13" s="423"/>
      <c r="O13" s="426"/>
      <c r="P13" s="426"/>
      <c r="Q13" s="426"/>
      <c r="R13" s="426"/>
      <c r="S13" s="426"/>
      <c r="T13" s="426"/>
      <c r="U13" s="426"/>
      <c r="V13" s="426"/>
      <c r="W13" s="426"/>
      <c r="X13" s="426"/>
      <c r="Y13" s="426"/>
      <c r="Z13" s="426"/>
    </row>
    <row r="14" spans="1:26" ht="19" customHeight="1">
      <c r="A14" s="423"/>
      <c r="B14" s="423"/>
      <c r="C14" s="426"/>
      <c r="D14" s="426"/>
      <c r="E14" s="426"/>
      <c r="F14" s="426"/>
      <c r="G14" s="426"/>
      <c r="H14" s="426"/>
      <c r="I14" s="426"/>
      <c r="J14" s="426"/>
      <c r="K14" s="175">
        <v>1</v>
      </c>
      <c r="L14" s="175">
        <v>2</v>
      </c>
      <c r="M14" s="175">
        <v>3</v>
      </c>
      <c r="N14" s="175">
        <v>4</v>
      </c>
      <c r="O14" s="426"/>
      <c r="P14" s="426"/>
      <c r="Q14" s="426"/>
      <c r="R14" s="426"/>
      <c r="S14" s="426"/>
      <c r="T14" s="426"/>
      <c r="U14" s="426"/>
      <c r="V14" s="426"/>
      <c r="W14" s="426"/>
      <c r="X14" s="426"/>
      <c r="Y14" s="426"/>
      <c r="Z14" s="426"/>
    </row>
    <row r="15" spans="1:26" ht="42" customHeight="1">
      <c r="A15" s="178" t="s">
        <v>96</v>
      </c>
      <c r="B15" s="178" t="s">
        <v>97</v>
      </c>
      <c r="C15" s="438" t="s">
        <v>98</v>
      </c>
      <c r="D15" s="438"/>
      <c r="E15" s="438"/>
      <c r="F15" s="438"/>
      <c r="G15" s="438"/>
      <c r="H15" s="438"/>
      <c r="I15" s="438"/>
      <c r="J15" s="438"/>
      <c r="K15" s="50"/>
      <c r="L15" s="94"/>
      <c r="M15" s="93">
        <v>200</v>
      </c>
      <c r="N15" s="93">
        <v>200</v>
      </c>
      <c r="O15" s="424"/>
      <c r="P15" s="424"/>
      <c r="Q15" s="424"/>
      <c r="R15" s="424"/>
      <c r="S15" s="424"/>
      <c r="T15" s="424"/>
      <c r="U15" s="424"/>
      <c r="V15" s="424"/>
      <c r="W15" s="424"/>
      <c r="X15" s="424"/>
      <c r="Y15" s="424"/>
      <c r="Z15" s="424"/>
    </row>
    <row r="16" spans="1:26" ht="24" customHeight="1">
      <c r="A16" s="424"/>
      <c r="B16" s="426" t="s">
        <v>21</v>
      </c>
      <c r="C16" s="426" t="s">
        <v>22</v>
      </c>
      <c r="D16" s="426"/>
      <c r="E16" s="426"/>
      <c r="F16" s="426"/>
      <c r="G16" s="426"/>
      <c r="H16" s="426"/>
      <c r="I16" s="426"/>
      <c r="J16" s="426"/>
      <c r="K16" s="426"/>
      <c r="L16" s="426"/>
      <c r="M16" s="426"/>
      <c r="N16" s="426"/>
      <c r="O16" s="506" t="s">
        <v>23</v>
      </c>
      <c r="P16" s="506" t="s">
        <v>192</v>
      </c>
      <c r="Q16" s="506" t="s">
        <v>193</v>
      </c>
      <c r="R16" s="506" t="s">
        <v>206</v>
      </c>
      <c r="S16" s="506" t="s">
        <v>208</v>
      </c>
      <c r="T16" s="506" t="s">
        <v>210</v>
      </c>
      <c r="U16" s="432" t="s">
        <v>396</v>
      </c>
      <c r="V16" s="432" t="s">
        <v>399</v>
      </c>
      <c r="W16" s="432" t="s">
        <v>412</v>
      </c>
      <c r="X16" s="506" t="s">
        <v>311</v>
      </c>
      <c r="Y16" s="573" t="s">
        <v>24</v>
      </c>
      <c r="Z16" s="574"/>
    </row>
    <row r="17" spans="1:32" ht="20.149999999999999" customHeight="1">
      <c r="A17" s="424"/>
      <c r="B17" s="426"/>
      <c r="C17" s="175" t="s">
        <v>25</v>
      </c>
      <c r="D17" s="175" t="s">
        <v>26</v>
      </c>
      <c r="E17" s="175" t="s">
        <v>27</v>
      </c>
      <c r="F17" s="175" t="s">
        <v>28</v>
      </c>
      <c r="G17" s="175" t="s">
        <v>27</v>
      </c>
      <c r="H17" s="175" t="s">
        <v>29</v>
      </c>
      <c r="I17" s="175" t="s">
        <v>29</v>
      </c>
      <c r="J17" s="175" t="s">
        <v>28</v>
      </c>
      <c r="K17" s="175" t="s">
        <v>30</v>
      </c>
      <c r="L17" s="175" t="s">
        <v>31</v>
      </c>
      <c r="M17" s="175" t="s">
        <v>32</v>
      </c>
      <c r="N17" s="175" t="s">
        <v>33</v>
      </c>
      <c r="O17" s="507"/>
      <c r="P17" s="507"/>
      <c r="Q17" s="507"/>
      <c r="R17" s="507"/>
      <c r="S17" s="507"/>
      <c r="T17" s="507"/>
      <c r="U17" s="432"/>
      <c r="V17" s="432"/>
      <c r="W17" s="432"/>
      <c r="X17" s="507"/>
      <c r="Y17" s="181" t="s">
        <v>34</v>
      </c>
      <c r="Z17" s="175" t="s">
        <v>35</v>
      </c>
    </row>
    <row r="18" spans="1:32" ht="35.25" customHeight="1">
      <c r="A18" s="179">
        <v>1</v>
      </c>
      <c r="B18" s="177" t="s">
        <v>99</v>
      </c>
      <c r="C18" s="88"/>
      <c r="D18" s="88"/>
      <c r="E18" s="132"/>
      <c r="F18" s="217"/>
      <c r="G18" s="89"/>
      <c r="H18" s="89"/>
      <c r="I18" s="89"/>
      <c r="J18" s="36"/>
      <c r="K18" s="36"/>
      <c r="L18" s="36"/>
      <c r="M18" s="36"/>
      <c r="N18" s="36"/>
      <c r="O18" s="30">
        <v>0</v>
      </c>
      <c r="P18" s="333"/>
      <c r="Q18" s="333"/>
      <c r="R18" s="333"/>
      <c r="S18" s="333"/>
      <c r="T18" s="333"/>
      <c r="U18" s="333"/>
      <c r="V18" s="333"/>
      <c r="W18" s="333"/>
      <c r="X18" s="205">
        <f>SUM(O18:W18)</f>
        <v>0</v>
      </c>
      <c r="Y18" s="30"/>
      <c r="Z18" s="178"/>
    </row>
    <row r="19" spans="1:32" ht="23">
      <c r="A19" s="179">
        <v>2</v>
      </c>
      <c r="B19" s="177" t="s">
        <v>152</v>
      </c>
      <c r="C19" s="88"/>
      <c r="D19" s="89"/>
      <c r="E19" s="89"/>
      <c r="F19" s="89"/>
      <c r="G19" s="36"/>
      <c r="H19" s="87"/>
      <c r="I19" s="87"/>
      <c r="J19" s="87"/>
      <c r="K19" s="87"/>
      <c r="L19" s="174"/>
      <c r="M19" s="174"/>
      <c r="N19" s="174"/>
      <c r="O19" s="30">
        <v>100000</v>
      </c>
      <c r="P19" s="333"/>
      <c r="Q19" s="333"/>
      <c r="R19" s="333"/>
      <c r="S19" s="333"/>
      <c r="T19" s="333"/>
      <c r="U19" s="333"/>
      <c r="V19" s="333"/>
      <c r="W19" s="333"/>
      <c r="X19" s="205">
        <f>SUM(O19:W19)</f>
        <v>100000</v>
      </c>
      <c r="Y19" s="30" t="s">
        <v>93</v>
      </c>
      <c r="Z19" s="178" t="s">
        <v>94</v>
      </c>
    </row>
    <row r="20" spans="1:32" ht="23">
      <c r="A20" s="179">
        <v>3</v>
      </c>
      <c r="B20" s="177" t="s">
        <v>100</v>
      </c>
      <c r="C20" s="88"/>
      <c r="D20" s="88"/>
      <c r="E20" s="88"/>
      <c r="F20" s="36"/>
      <c r="G20" s="36"/>
      <c r="H20" s="36"/>
      <c r="I20" s="36"/>
      <c r="J20" s="132"/>
      <c r="K20" s="132"/>
      <c r="L20" s="217"/>
      <c r="M20" s="89"/>
      <c r="N20" s="89"/>
      <c r="O20" s="30">
        <v>0</v>
      </c>
      <c r="P20" s="333"/>
      <c r="Q20" s="333"/>
      <c r="R20" s="333"/>
      <c r="S20" s="333"/>
      <c r="T20" s="333"/>
      <c r="U20" s="333"/>
      <c r="V20" s="333"/>
      <c r="W20" s="333"/>
      <c r="X20" s="205">
        <f t="shared" ref="X20" si="0">SUM(O20:W20)</f>
        <v>0</v>
      </c>
      <c r="Y20" s="30"/>
      <c r="Z20" s="176"/>
    </row>
    <row r="21" spans="1:32" ht="18" customHeight="1">
      <c r="A21" s="218"/>
      <c r="B21" s="572" t="s">
        <v>101</v>
      </c>
      <c r="C21" s="572"/>
      <c r="D21" s="572"/>
      <c r="E21" s="572"/>
      <c r="F21" s="572"/>
      <c r="G21" s="572"/>
      <c r="H21" s="572"/>
      <c r="I21" s="572"/>
      <c r="J21" s="572"/>
      <c r="K21" s="572"/>
      <c r="L21" s="572"/>
      <c r="M21" s="572"/>
      <c r="N21" s="572"/>
      <c r="O21" s="219">
        <f>SUM(O18:O20)</f>
        <v>100000</v>
      </c>
      <c r="P21" s="219">
        <f t="shared" ref="P21:V21" si="1">SUM(P18:P20)</f>
        <v>0</v>
      </c>
      <c r="Q21" s="219">
        <f t="shared" si="1"/>
        <v>0</v>
      </c>
      <c r="R21" s="219">
        <f t="shared" si="1"/>
        <v>0</v>
      </c>
      <c r="S21" s="219">
        <f t="shared" si="1"/>
        <v>0</v>
      </c>
      <c r="T21" s="219">
        <f t="shared" si="1"/>
        <v>0</v>
      </c>
      <c r="U21" s="219">
        <f t="shared" si="1"/>
        <v>0</v>
      </c>
      <c r="V21" s="219">
        <f t="shared" si="1"/>
        <v>0</v>
      </c>
      <c r="W21" s="219">
        <f t="shared" ref="W21:X21" si="2">SUM(W18:W20)</f>
        <v>0</v>
      </c>
      <c r="X21" s="219">
        <f t="shared" si="2"/>
        <v>100000</v>
      </c>
      <c r="Y21" s="49"/>
      <c r="Z21" s="49"/>
    </row>
    <row r="22" spans="1:32" ht="15" customHeight="1">
      <c r="A22" s="39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96"/>
    </row>
    <row r="23" spans="1:32" ht="1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spans="1:32" ht="1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spans="1:32" ht="1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spans="1:32" ht="1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spans="1:32" ht="1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spans="1:32" ht="1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 ht="1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spans="1:32" ht="1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ht="24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spans="1:32" ht="24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spans="1:32" ht="24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spans="1:32" ht="24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spans="1:32" ht="24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spans="1:32" ht="24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spans="1:32" ht="14.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spans="1:32" ht="26.1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spans="1:32" ht="24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ht="78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spans="1:32" ht="4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spans="1:32" ht="14.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spans="1:32" ht="24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spans="1:32" ht="14.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spans="1:32" ht="14.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spans="1:32" ht="14.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spans="1:32" ht="14.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spans="1:32" ht="14.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spans="1:32" ht="14.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</sheetData>
  <mergeCells count="33">
    <mergeCell ref="G3:N3"/>
    <mergeCell ref="G4:N4"/>
    <mergeCell ref="G2:Z2"/>
    <mergeCell ref="O3:Z3"/>
    <mergeCell ref="O4:Z4"/>
    <mergeCell ref="B6:Z6"/>
    <mergeCell ref="B7:Z7"/>
    <mergeCell ref="B8:Z8"/>
    <mergeCell ref="B9:Z9"/>
    <mergeCell ref="B10:Z10"/>
    <mergeCell ref="A13:A14"/>
    <mergeCell ref="A16:A17"/>
    <mergeCell ref="O16:O17"/>
    <mergeCell ref="Y16:Z16"/>
    <mergeCell ref="B11:Z11"/>
    <mergeCell ref="B13:B14"/>
    <mergeCell ref="C13:J14"/>
    <mergeCell ref="K13:N13"/>
    <mergeCell ref="O13:Z14"/>
    <mergeCell ref="P16:P17"/>
    <mergeCell ref="B21:N21"/>
    <mergeCell ref="C15:J15"/>
    <mergeCell ref="O15:Z15"/>
    <mergeCell ref="B16:B17"/>
    <mergeCell ref="C16:N16"/>
    <mergeCell ref="W16:W17"/>
    <mergeCell ref="X16:X17"/>
    <mergeCell ref="Q16:Q17"/>
    <mergeCell ref="R16:R17"/>
    <mergeCell ref="S16:S17"/>
    <mergeCell ref="T16:T17"/>
    <mergeCell ref="U16:U17"/>
    <mergeCell ref="V16:V17"/>
  </mergeCells>
  <printOptions horizontalCentered="1"/>
  <pageMargins left="0.70833333333333304" right="0.90486111111111101" top="0.78680555555555598" bottom="0.79861111111111105" header="0" footer="0"/>
  <pageSetup paperSize="9" scale="82" fitToHeight="0" orientation="landscape" horizontalDpi="4294967294" verticalDpi="4294967294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Z192"/>
  <sheetViews>
    <sheetView topLeftCell="J184" zoomScaleNormal="100" zoomScaleSheetLayoutView="100" workbookViewId="0">
      <selection activeCell="W190" sqref="W190"/>
    </sheetView>
  </sheetViews>
  <sheetFormatPr baseColWidth="10" defaultColWidth="10.81640625" defaultRowHeight="11.5"/>
  <cols>
    <col min="1" max="1" width="24" style="14" customWidth="1"/>
    <col min="2" max="2" width="34.1796875" style="14" customWidth="1"/>
    <col min="3" max="14" width="3.7265625" style="14" customWidth="1"/>
    <col min="15" max="24" width="14.7265625" style="26" customWidth="1"/>
    <col min="25" max="25" width="13.81640625" style="14" customWidth="1"/>
    <col min="26" max="26" width="25.81640625" style="14" customWidth="1"/>
    <col min="27" max="16384" width="10.81640625" style="14"/>
  </cols>
  <sheetData>
    <row r="2" spans="1:26" ht="16" customHeight="1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62"/>
      <c r="P2" s="62"/>
      <c r="Q2" s="62"/>
      <c r="R2" s="62"/>
      <c r="S2" s="62"/>
      <c r="T2" s="62"/>
      <c r="U2" s="62"/>
      <c r="V2" s="62"/>
      <c r="W2" s="62"/>
      <c r="X2" s="62"/>
      <c r="Y2" s="71"/>
      <c r="Z2" s="71"/>
    </row>
    <row r="3" spans="1:26" ht="16" customHeight="1">
      <c r="G3" s="426" t="s">
        <v>237</v>
      </c>
      <c r="H3" s="426"/>
      <c r="I3" s="426"/>
      <c r="J3" s="426"/>
      <c r="K3" s="426"/>
      <c r="L3" s="426"/>
      <c r="M3" s="426"/>
      <c r="N3" s="426"/>
      <c r="O3" s="426"/>
      <c r="P3" s="426"/>
      <c r="Q3" s="426"/>
      <c r="R3" s="426"/>
      <c r="S3" s="426"/>
      <c r="T3" s="426"/>
      <c r="U3" s="426"/>
      <c r="V3" s="426"/>
      <c r="W3" s="426"/>
      <c r="X3" s="426"/>
      <c r="Y3" s="426"/>
      <c r="Z3" s="426"/>
    </row>
    <row r="4" spans="1:26" ht="16" customHeight="1">
      <c r="B4" s="59"/>
      <c r="C4" s="59"/>
      <c r="D4" s="59"/>
      <c r="E4" s="59"/>
      <c r="F4" s="59"/>
      <c r="G4" s="425" t="s">
        <v>0</v>
      </c>
      <c r="H4" s="425"/>
      <c r="I4" s="425"/>
      <c r="J4" s="425"/>
      <c r="K4" s="425"/>
      <c r="L4" s="425"/>
      <c r="M4" s="425"/>
      <c r="N4" s="425"/>
      <c r="O4" s="431" t="s">
        <v>139</v>
      </c>
      <c r="P4" s="431"/>
      <c r="Q4" s="431"/>
      <c r="R4" s="431"/>
      <c r="S4" s="431"/>
      <c r="T4" s="431"/>
      <c r="U4" s="431"/>
      <c r="V4" s="431"/>
      <c r="W4" s="431"/>
      <c r="X4" s="431"/>
      <c r="Y4" s="431"/>
      <c r="Z4" s="431"/>
    </row>
    <row r="5" spans="1:26" ht="16" customHeight="1">
      <c r="C5" s="40"/>
      <c r="D5" s="40"/>
      <c r="E5" s="40"/>
      <c r="F5" s="40"/>
      <c r="G5" s="425" t="s">
        <v>2</v>
      </c>
      <c r="H5" s="425"/>
      <c r="I5" s="425"/>
      <c r="J5" s="425"/>
      <c r="K5" s="425"/>
      <c r="L5" s="425"/>
      <c r="M5" s="425"/>
      <c r="N5" s="425"/>
      <c r="O5" s="425" t="s">
        <v>44</v>
      </c>
      <c r="P5" s="425"/>
      <c r="Q5" s="425"/>
      <c r="R5" s="425"/>
      <c r="S5" s="425"/>
      <c r="T5" s="425"/>
      <c r="U5" s="425"/>
      <c r="V5" s="425"/>
      <c r="W5" s="425"/>
      <c r="X5" s="425"/>
      <c r="Y5" s="425"/>
      <c r="Z5" s="425"/>
    </row>
    <row r="6" spans="1:26">
      <c r="K6" s="40"/>
      <c r="L6" s="40"/>
      <c r="M6" s="40"/>
      <c r="N6" s="40"/>
      <c r="O6" s="46"/>
      <c r="P6" s="46"/>
      <c r="Q6" s="46"/>
      <c r="R6" s="46"/>
      <c r="S6" s="46"/>
      <c r="T6" s="46"/>
      <c r="U6" s="46"/>
      <c r="V6" s="46"/>
      <c r="W6" s="46"/>
      <c r="X6" s="46"/>
      <c r="Y6" s="40"/>
      <c r="Z6" s="40"/>
    </row>
    <row r="7" spans="1:26" ht="23">
      <c r="A7" s="18" t="s">
        <v>3</v>
      </c>
      <c r="B7" s="436" t="s">
        <v>4</v>
      </c>
      <c r="C7" s="436"/>
      <c r="D7" s="436"/>
      <c r="E7" s="436"/>
      <c r="F7" s="436"/>
      <c r="G7" s="436"/>
      <c r="H7" s="436"/>
      <c r="I7" s="436"/>
      <c r="J7" s="436"/>
      <c r="K7" s="436"/>
      <c r="L7" s="436"/>
      <c r="M7" s="436"/>
      <c r="N7" s="436"/>
      <c r="O7" s="436"/>
      <c r="P7" s="436"/>
      <c r="Q7" s="436"/>
      <c r="R7" s="436"/>
      <c r="S7" s="436"/>
      <c r="T7" s="436"/>
      <c r="U7" s="436"/>
      <c r="V7" s="436"/>
      <c r="W7" s="436"/>
      <c r="X7" s="436"/>
      <c r="Y7" s="436"/>
      <c r="Z7" s="436"/>
    </row>
    <row r="8" spans="1:26" ht="21" customHeight="1">
      <c r="A8" s="237" t="s">
        <v>5</v>
      </c>
      <c r="B8" s="430" t="s">
        <v>262</v>
      </c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  <c r="X8" s="430"/>
      <c r="Y8" s="430"/>
      <c r="Z8" s="430"/>
    </row>
    <row r="9" spans="1:26" ht="30" customHeight="1">
      <c r="A9" s="19" t="s">
        <v>6</v>
      </c>
      <c r="B9" s="437" t="s">
        <v>7</v>
      </c>
      <c r="C9" s="437"/>
      <c r="D9" s="437"/>
      <c r="E9" s="437"/>
      <c r="F9" s="437"/>
      <c r="G9" s="437"/>
      <c r="H9" s="437"/>
      <c r="I9" s="437"/>
      <c r="J9" s="437"/>
      <c r="K9" s="437"/>
      <c r="L9" s="437"/>
      <c r="M9" s="437"/>
      <c r="N9" s="437"/>
      <c r="O9" s="437"/>
      <c r="P9" s="437"/>
      <c r="Q9" s="437"/>
      <c r="R9" s="437"/>
      <c r="S9" s="437"/>
      <c r="T9" s="437"/>
      <c r="U9" s="437"/>
      <c r="V9" s="437"/>
      <c r="W9" s="437"/>
      <c r="X9" s="437"/>
      <c r="Y9" s="437"/>
      <c r="Z9" s="437"/>
    </row>
    <row r="10" spans="1:26" ht="21" customHeight="1">
      <c r="A10" s="20" t="s">
        <v>8</v>
      </c>
      <c r="B10" s="430" t="s">
        <v>9</v>
      </c>
      <c r="C10" s="430"/>
      <c r="D10" s="430"/>
      <c r="E10" s="430"/>
      <c r="F10" s="430"/>
      <c r="G10" s="430"/>
      <c r="H10" s="430"/>
      <c r="I10" s="430"/>
      <c r="J10" s="430"/>
      <c r="K10" s="430"/>
      <c r="L10" s="430"/>
      <c r="M10" s="430"/>
      <c r="N10" s="430"/>
      <c r="O10" s="430"/>
      <c r="P10" s="430"/>
      <c r="Q10" s="430"/>
      <c r="R10" s="430"/>
      <c r="S10" s="430"/>
      <c r="T10" s="430"/>
      <c r="U10" s="430"/>
      <c r="V10" s="430"/>
      <c r="W10" s="430"/>
      <c r="X10" s="430"/>
      <c r="Y10" s="430"/>
      <c r="Z10" s="430"/>
    </row>
    <row r="11" spans="1:26" ht="29.15" customHeight="1">
      <c r="A11" s="21" t="s">
        <v>10</v>
      </c>
      <c r="B11" s="581" t="s">
        <v>108</v>
      </c>
      <c r="C11" s="581"/>
      <c r="D11" s="581"/>
      <c r="E11" s="581"/>
      <c r="F11" s="581"/>
      <c r="G11" s="581"/>
      <c r="H11" s="581"/>
      <c r="I11" s="581"/>
      <c r="J11" s="581"/>
      <c r="K11" s="581"/>
      <c r="L11" s="581"/>
      <c r="M11" s="581"/>
      <c r="N11" s="581"/>
      <c r="O11" s="581"/>
      <c r="P11" s="581"/>
      <c r="Q11" s="581"/>
      <c r="R11" s="581"/>
      <c r="S11" s="581"/>
      <c r="T11" s="581"/>
      <c r="U11" s="581"/>
      <c r="V11" s="581"/>
      <c r="W11" s="581"/>
      <c r="X11" s="581"/>
      <c r="Y11" s="581"/>
      <c r="Z11" s="581"/>
    </row>
    <row r="12" spans="1:26" ht="21" customHeight="1">
      <c r="A12" s="18" t="s">
        <v>12</v>
      </c>
      <c r="B12" s="425" t="s">
        <v>79</v>
      </c>
      <c r="C12" s="425"/>
      <c r="D12" s="425"/>
      <c r="E12" s="425"/>
      <c r="F12" s="425"/>
      <c r="G12" s="425"/>
      <c r="H12" s="425"/>
      <c r="I12" s="425"/>
      <c r="J12" s="425"/>
      <c r="K12" s="425"/>
      <c r="L12" s="425"/>
      <c r="M12" s="425"/>
      <c r="N12" s="425"/>
      <c r="O12" s="425"/>
      <c r="P12" s="425"/>
      <c r="Q12" s="425"/>
      <c r="R12" s="425"/>
      <c r="S12" s="425"/>
      <c r="T12" s="425"/>
      <c r="U12" s="425"/>
      <c r="V12" s="425"/>
      <c r="W12" s="425"/>
      <c r="X12" s="425"/>
      <c r="Y12" s="425"/>
      <c r="Z12" s="425"/>
    </row>
    <row r="13" spans="1:26" ht="21" customHeight="1">
      <c r="A13" s="423" t="s">
        <v>14</v>
      </c>
      <c r="B13" s="426" t="s">
        <v>106</v>
      </c>
      <c r="C13" s="426" t="s">
        <v>81</v>
      </c>
      <c r="D13" s="426"/>
      <c r="E13" s="426"/>
      <c r="F13" s="426"/>
      <c r="G13" s="426"/>
      <c r="H13" s="426"/>
      <c r="I13" s="426"/>
      <c r="J13" s="426"/>
      <c r="K13" s="423" t="s">
        <v>17</v>
      </c>
      <c r="L13" s="423"/>
      <c r="M13" s="423"/>
      <c r="N13" s="423"/>
      <c r="O13" s="590"/>
      <c r="P13" s="590"/>
      <c r="Q13" s="590"/>
      <c r="R13" s="590"/>
      <c r="S13" s="590"/>
      <c r="T13" s="590"/>
      <c r="U13" s="590"/>
      <c r="V13" s="590"/>
      <c r="W13" s="590"/>
      <c r="X13" s="590"/>
      <c r="Y13" s="590"/>
      <c r="Z13" s="591"/>
    </row>
    <row r="14" spans="1:26">
      <c r="A14" s="423"/>
      <c r="B14" s="426"/>
      <c r="C14" s="426"/>
      <c r="D14" s="426"/>
      <c r="E14" s="426"/>
      <c r="F14" s="426"/>
      <c r="G14" s="426"/>
      <c r="H14" s="426"/>
      <c r="I14" s="426"/>
      <c r="J14" s="426"/>
      <c r="K14" s="42">
        <v>1</v>
      </c>
      <c r="L14" s="42">
        <v>2</v>
      </c>
      <c r="M14" s="43">
        <v>3</v>
      </c>
      <c r="N14" s="43">
        <v>4</v>
      </c>
      <c r="O14" s="590"/>
      <c r="P14" s="590"/>
      <c r="Q14" s="590"/>
      <c r="R14" s="590"/>
      <c r="S14" s="590"/>
      <c r="T14" s="590"/>
      <c r="U14" s="590"/>
      <c r="V14" s="590"/>
      <c r="W14" s="590"/>
      <c r="X14" s="590"/>
      <c r="Y14" s="590"/>
      <c r="Z14" s="591"/>
    </row>
    <row r="15" spans="1:26" ht="42" customHeight="1">
      <c r="A15" s="586" t="s">
        <v>108</v>
      </c>
      <c r="B15" s="56" t="s">
        <v>388</v>
      </c>
      <c r="C15" s="582" t="s">
        <v>109</v>
      </c>
      <c r="D15" s="583"/>
      <c r="E15" s="583"/>
      <c r="F15" s="583"/>
      <c r="G15" s="583"/>
      <c r="H15" s="583"/>
      <c r="I15" s="583"/>
      <c r="J15" s="584"/>
      <c r="K15" s="61">
        <v>7.0000000000000007E-2</v>
      </c>
      <c r="L15" s="61">
        <v>0.45</v>
      </c>
      <c r="M15" s="61"/>
      <c r="N15" s="61"/>
      <c r="O15" s="585"/>
      <c r="P15" s="585"/>
      <c r="Q15" s="585"/>
      <c r="R15" s="585"/>
      <c r="S15" s="585"/>
      <c r="T15" s="585"/>
      <c r="U15" s="585"/>
      <c r="V15" s="585"/>
      <c r="W15" s="585"/>
      <c r="X15" s="585"/>
      <c r="Y15" s="585"/>
      <c r="Z15" s="585"/>
    </row>
    <row r="16" spans="1:26" ht="45" customHeight="1">
      <c r="A16" s="587"/>
      <c r="B16" s="83" t="s">
        <v>110</v>
      </c>
      <c r="C16" s="582" t="s">
        <v>111</v>
      </c>
      <c r="D16" s="583"/>
      <c r="E16" s="583"/>
      <c r="F16" s="583"/>
      <c r="G16" s="583"/>
      <c r="H16" s="583"/>
      <c r="I16" s="583"/>
      <c r="J16" s="584"/>
      <c r="K16" s="44"/>
      <c r="L16" s="44"/>
      <c r="M16" s="131">
        <v>9.5</v>
      </c>
      <c r="N16" s="131"/>
      <c r="O16" s="585"/>
      <c r="P16" s="585"/>
      <c r="Q16" s="585"/>
      <c r="R16" s="585"/>
      <c r="S16" s="585"/>
      <c r="T16" s="585"/>
      <c r="U16" s="585"/>
      <c r="V16" s="585"/>
      <c r="W16" s="585"/>
      <c r="X16" s="585"/>
      <c r="Y16" s="585"/>
      <c r="Z16" s="585"/>
    </row>
    <row r="17" spans="1:26" ht="20.25" customHeight="1">
      <c r="A17" s="420"/>
      <c r="B17" s="588" t="s">
        <v>21</v>
      </c>
      <c r="C17" s="426" t="s">
        <v>22</v>
      </c>
      <c r="D17" s="426"/>
      <c r="E17" s="426"/>
      <c r="F17" s="426"/>
      <c r="G17" s="426"/>
      <c r="H17" s="426"/>
      <c r="I17" s="426"/>
      <c r="J17" s="426"/>
      <c r="K17" s="426"/>
      <c r="L17" s="426"/>
      <c r="M17" s="426"/>
      <c r="N17" s="426"/>
      <c r="O17" s="506" t="s">
        <v>23</v>
      </c>
      <c r="P17" s="506" t="s">
        <v>192</v>
      </c>
      <c r="Q17" s="506" t="s">
        <v>193</v>
      </c>
      <c r="R17" s="432" t="s">
        <v>377</v>
      </c>
      <c r="S17" s="432" t="s">
        <v>378</v>
      </c>
      <c r="T17" s="432" t="s">
        <v>389</v>
      </c>
      <c r="U17" s="432" t="s">
        <v>396</v>
      </c>
      <c r="V17" s="432" t="s">
        <v>399</v>
      </c>
      <c r="W17" s="432" t="s">
        <v>412</v>
      </c>
      <c r="X17" s="506" t="s">
        <v>311</v>
      </c>
      <c r="Y17" s="426" t="s">
        <v>24</v>
      </c>
      <c r="Z17" s="426"/>
    </row>
    <row r="18" spans="1:26" ht="14.25" customHeight="1">
      <c r="A18" s="422"/>
      <c r="B18" s="589"/>
      <c r="C18" s="15" t="s">
        <v>25</v>
      </c>
      <c r="D18" s="15" t="s">
        <v>26</v>
      </c>
      <c r="E18" s="15" t="s">
        <v>27</v>
      </c>
      <c r="F18" s="15" t="s">
        <v>28</v>
      </c>
      <c r="G18" s="15" t="s">
        <v>27</v>
      </c>
      <c r="H18" s="15" t="s">
        <v>29</v>
      </c>
      <c r="I18" s="15" t="s">
        <v>29</v>
      </c>
      <c r="J18" s="15" t="s">
        <v>28</v>
      </c>
      <c r="K18" s="15" t="s">
        <v>30</v>
      </c>
      <c r="L18" s="15" t="s">
        <v>31</v>
      </c>
      <c r="M18" s="15" t="s">
        <v>32</v>
      </c>
      <c r="N18" s="15" t="s">
        <v>33</v>
      </c>
      <c r="O18" s="507"/>
      <c r="P18" s="507"/>
      <c r="Q18" s="507"/>
      <c r="R18" s="432"/>
      <c r="S18" s="432"/>
      <c r="T18" s="432"/>
      <c r="U18" s="432"/>
      <c r="V18" s="432"/>
      <c r="W18" s="432"/>
      <c r="X18" s="507"/>
      <c r="Y18" s="15" t="s">
        <v>34</v>
      </c>
      <c r="Z18" s="15" t="s">
        <v>35</v>
      </c>
    </row>
    <row r="19" spans="1:26" ht="43" customHeight="1">
      <c r="A19" s="81">
        <v>1</v>
      </c>
      <c r="B19" s="84" t="s">
        <v>393</v>
      </c>
      <c r="C19" s="160"/>
      <c r="D19" s="160"/>
      <c r="E19" s="160"/>
      <c r="F19" s="160"/>
      <c r="G19" s="160"/>
      <c r="H19" s="160"/>
      <c r="I19" s="49"/>
      <c r="J19" s="49"/>
      <c r="K19" s="49"/>
      <c r="L19" s="49"/>
      <c r="M19" s="49"/>
      <c r="N19" s="49"/>
      <c r="O19" s="30">
        <v>1692641.11</v>
      </c>
      <c r="P19" s="333"/>
      <c r="Q19" s="333"/>
      <c r="R19" s="333"/>
      <c r="S19" s="333"/>
      <c r="T19" s="333">
        <v>1308084.68</v>
      </c>
      <c r="U19" s="333"/>
      <c r="V19" s="333"/>
      <c r="W19" s="416">
        <v>-1840641.11</v>
      </c>
      <c r="X19" s="205">
        <f t="shared" ref="X19:X21" si="0">SUM(O19:W19)</f>
        <v>1160084.68</v>
      </c>
      <c r="Y19" s="30" t="s">
        <v>93</v>
      </c>
      <c r="Z19" s="22" t="s">
        <v>94</v>
      </c>
    </row>
    <row r="20" spans="1:26" ht="58" customHeight="1">
      <c r="A20" s="81">
        <v>2</v>
      </c>
      <c r="B20" s="85" t="s">
        <v>394</v>
      </c>
      <c r="C20" s="405"/>
      <c r="D20" s="405"/>
      <c r="E20" s="405"/>
      <c r="F20" s="405"/>
      <c r="G20" s="405"/>
      <c r="H20" s="405"/>
      <c r="I20" s="86"/>
      <c r="J20" s="86"/>
      <c r="K20" s="86"/>
      <c r="L20" s="86"/>
      <c r="M20" s="86"/>
      <c r="N20" s="49"/>
      <c r="O20" s="30">
        <v>148000</v>
      </c>
      <c r="P20" s="145"/>
      <c r="Q20" s="145"/>
      <c r="R20" s="145"/>
      <c r="S20" s="145"/>
      <c r="T20" s="145"/>
      <c r="U20" s="145"/>
      <c r="V20" s="145"/>
      <c r="W20" s="145"/>
      <c r="X20" s="205">
        <f t="shared" si="0"/>
        <v>148000</v>
      </c>
      <c r="Y20" s="145" t="s">
        <v>112</v>
      </c>
      <c r="Z20" s="7" t="s">
        <v>113</v>
      </c>
    </row>
    <row r="21" spans="1:26" ht="23.15" customHeight="1">
      <c r="A21" s="81">
        <v>3</v>
      </c>
      <c r="B21" s="84" t="s">
        <v>114</v>
      </c>
      <c r="C21" s="86"/>
      <c r="D21" s="86"/>
      <c r="E21" s="86"/>
      <c r="F21" s="86"/>
      <c r="G21" s="86"/>
      <c r="H21" s="86"/>
      <c r="I21" s="49"/>
      <c r="J21" s="49"/>
      <c r="K21" s="49"/>
      <c r="L21" s="49"/>
      <c r="M21" s="49"/>
      <c r="N21" s="49"/>
      <c r="O21" s="30">
        <v>0</v>
      </c>
      <c r="P21" s="333"/>
      <c r="Q21" s="333"/>
      <c r="R21" s="333"/>
      <c r="S21" s="333"/>
      <c r="T21" s="333"/>
      <c r="U21" s="333"/>
      <c r="V21" s="333"/>
      <c r="W21" s="333"/>
      <c r="X21" s="205">
        <f t="shared" si="0"/>
        <v>0</v>
      </c>
      <c r="Y21" s="30"/>
      <c r="Z21" s="7"/>
    </row>
    <row r="22" spans="1:26" ht="19" customHeight="1">
      <c r="A22" s="58"/>
      <c r="B22" s="578" t="s">
        <v>102</v>
      </c>
      <c r="C22" s="579"/>
      <c r="D22" s="579"/>
      <c r="E22" s="579"/>
      <c r="F22" s="579"/>
      <c r="G22" s="579"/>
      <c r="H22" s="579"/>
      <c r="I22" s="579"/>
      <c r="J22" s="579"/>
      <c r="K22" s="579"/>
      <c r="L22" s="579"/>
      <c r="M22" s="579"/>
      <c r="N22" s="580"/>
      <c r="O22" s="31">
        <f>SUM(O19:O21)</f>
        <v>1840641.11</v>
      </c>
      <c r="P22" s="31">
        <f t="shared" ref="P22:W22" si="1">SUM(P19:P21)</f>
        <v>0</v>
      </c>
      <c r="Q22" s="31">
        <f t="shared" ref="Q22:V22" si="2">SUM(Q19:Q21)</f>
        <v>0</v>
      </c>
      <c r="R22" s="31">
        <f t="shared" si="2"/>
        <v>0</v>
      </c>
      <c r="S22" s="31">
        <f t="shared" si="2"/>
        <v>0</v>
      </c>
      <c r="T22" s="31">
        <f t="shared" si="2"/>
        <v>1308084.68</v>
      </c>
      <c r="U22" s="31">
        <f t="shared" si="2"/>
        <v>0</v>
      </c>
      <c r="V22" s="31">
        <f t="shared" si="2"/>
        <v>0</v>
      </c>
      <c r="W22" s="31">
        <f t="shared" si="1"/>
        <v>-1840641.11</v>
      </c>
      <c r="X22" s="31">
        <f>SUM(X19:X21)</f>
        <v>1308084.68</v>
      </c>
      <c r="Y22" s="72"/>
      <c r="Z22" s="72"/>
    </row>
    <row r="27" spans="1:26"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6">
      <c r="C28" s="40"/>
      <c r="D28" s="40"/>
      <c r="E28" s="40"/>
      <c r="F28" s="40"/>
      <c r="G28" s="426" t="s">
        <v>237</v>
      </c>
      <c r="H28" s="426"/>
      <c r="I28" s="426"/>
      <c r="J28" s="426"/>
      <c r="K28" s="426"/>
      <c r="L28" s="426"/>
      <c r="M28" s="426"/>
      <c r="N28" s="426"/>
      <c r="O28" s="426"/>
      <c r="P28" s="426"/>
      <c r="Q28" s="426"/>
      <c r="R28" s="426"/>
      <c r="S28" s="426"/>
      <c r="T28" s="426"/>
      <c r="U28" s="426"/>
      <c r="V28" s="426"/>
      <c r="W28" s="426"/>
      <c r="X28" s="426"/>
      <c r="Y28" s="426"/>
      <c r="Z28" s="426"/>
    </row>
    <row r="29" spans="1:26">
      <c r="G29" s="425" t="s">
        <v>0</v>
      </c>
      <c r="H29" s="425"/>
      <c r="I29" s="425"/>
      <c r="J29" s="425"/>
      <c r="K29" s="425"/>
      <c r="L29" s="425"/>
      <c r="M29" s="425"/>
      <c r="N29" s="425"/>
      <c r="O29" s="431" t="s">
        <v>139</v>
      </c>
      <c r="P29" s="431"/>
      <c r="Q29" s="431"/>
      <c r="R29" s="431"/>
      <c r="S29" s="431"/>
      <c r="T29" s="431"/>
      <c r="U29" s="431"/>
      <c r="V29" s="431"/>
      <c r="W29" s="431"/>
      <c r="X29" s="431"/>
      <c r="Y29" s="431"/>
      <c r="Z29" s="431"/>
    </row>
    <row r="30" spans="1:26">
      <c r="G30" s="425" t="s">
        <v>2</v>
      </c>
      <c r="H30" s="425"/>
      <c r="I30" s="425"/>
      <c r="J30" s="425"/>
      <c r="K30" s="425"/>
      <c r="L30" s="425"/>
      <c r="M30" s="425"/>
      <c r="N30" s="425"/>
      <c r="O30" s="425" t="s">
        <v>44</v>
      </c>
      <c r="P30" s="425"/>
      <c r="Q30" s="425"/>
      <c r="R30" s="425"/>
      <c r="S30" s="425"/>
      <c r="T30" s="425"/>
      <c r="U30" s="425"/>
      <c r="V30" s="425"/>
      <c r="W30" s="425"/>
      <c r="X30" s="425"/>
      <c r="Y30" s="425"/>
      <c r="Z30" s="425"/>
    </row>
    <row r="31" spans="1:26"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6" ht="23">
      <c r="A32" s="18" t="s">
        <v>3</v>
      </c>
      <c r="B32" s="436" t="s">
        <v>4</v>
      </c>
      <c r="C32" s="436"/>
      <c r="D32" s="436"/>
      <c r="E32" s="436"/>
      <c r="F32" s="436"/>
      <c r="G32" s="436"/>
      <c r="H32" s="436"/>
      <c r="I32" s="436"/>
      <c r="J32" s="436"/>
      <c r="K32" s="436"/>
      <c r="L32" s="436"/>
      <c r="M32" s="436"/>
      <c r="N32" s="436"/>
      <c r="O32" s="436"/>
      <c r="P32" s="436"/>
      <c r="Q32" s="436"/>
      <c r="R32" s="436"/>
      <c r="S32" s="436"/>
      <c r="T32" s="436"/>
      <c r="U32" s="436"/>
      <c r="V32" s="436"/>
      <c r="W32" s="436"/>
      <c r="X32" s="436"/>
      <c r="Y32" s="436"/>
      <c r="Z32" s="436"/>
    </row>
    <row r="33" spans="1:26" ht="19" customHeight="1">
      <c r="A33" s="237" t="s">
        <v>5</v>
      </c>
      <c r="B33" s="430" t="s">
        <v>262</v>
      </c>
      <c r="C33" s="430"/>
      <c r="D33" s="430"/>
      <c r="E33" s="430"/>
      <c r="F33" s="430"/>
      <c r="G33" s="430"/>
      <c r="H33" s="430"/>
      <c r="I33" s="430"/>
      <c r="J33" s="430"/>
      <c r="K33" s="430"/>
      <c r="L33" s="430"/>
      <c r="M33" s="430"/>
      <c r="N33" s="430"/>
      <c r="O33" s="430"/>
      <c r="P33" s="430"/>
      <c r="Q33" s="430"/>
      <c r="R33" s="430"/>
      <c r="S33" s="430"/>
      <c r="T33" s="430"/>
      <c r="U33" s="430"/>
      <c r="V33" s="430"/>
      <c r="W33" s="430"/>
      <c r="X33" s="430"/>
      <c r="Y33" s="430"/>
      <c r="Z33" s="430"/>
    </row>
    <row r="34" spans="1:26" ht="21" customHeight="1">
      <c r="A34" s="19" t="s">
        <v>6</v>
      </c>
      <c r="B34" s="437" t="s">
        <v>7</v>
      </c>
      <c r="C34" s="437"/>
      <c r="D34" s="437"/>
      <c r="E34" s="437"/>
      <c r="F34" s="437"/>
      <c r="G34" s="437"/>
      <c r="H34" s="437"/>
      <c r="I34" s="437"/>
      <c r="J34" s="437"/>
      <c r="K34" s="437"/>
      <c r="L34" s="437"/>
      <c r="M34" s="437"/>
      <c r="N34" s="437"/>
      <c r="O34" s="437"/>
      <c r="P34" s="437"/>
      <c r="Q34" s="437"/>
      <c r="R34" s="437"/>
      <c r="S34" s="437"/>
      <c r="T34" s="437"/>
      <c r="U34" s="437"/>
      <c r="V34" s="437"/>
      <c r="W34" s="437"/>
      <c r="X34" s="437"/>
      <c r="Y34" s="437"/>
      <c r="Z34" s="437"/>
    </row>
    <row r="35" spans="1:26" ht="31.5" customHeight="1">
      <c r="A35" s="238" t="s">
        <v>103</v>
      </c>
      <c r="B35" s="436" t="s">
        <v>9</v>
      </c>
      <c r="C35" s="436"/>
      <c r="D35" s="436"/>
      <c r="E35" s="436"/>
      <c r="F35" s="436"/>
      <c r="G35" s="436"/>
      <c r="H35" s="436"/>
      <c r="I35" s="436"/>
      <c r="J35" s="436"/>
      <c r="K35" s="436"/>
      <c r="L35" s="436"/>
      <c r="M35" s="436"/>
      <c r="N35" s="436"/>
      <c r="O35" s="436"/>
      <c r="P35" s="436"/>
      <c r="Q35" s="436"/>
      <c r="R35" s="436"/>
      <c r="S35" s="436"/>
      <c r="T35" s="436"/>
      <c r="U35" s="436"/>
      <c r="V35" s="436"/>
      <c r="W35" s="436"/>
      <c r="X35" s="436"/>
      <c r="Y35" s="436"/>
      <c r="Z35" s="436"/>
    </row>
    <row r="36" spans="1:26" ht="21" customHeight="1">
      <c r="A36" s="21" t="s">
        <v>104</v>
      </c>
      <c r="B36" s="567" t="s">
        <v>279</v>
      </c>
      <c r="C36" s="567"/>
      <c r="D36" s="567"/>
      <c r="E36" s="567"/>
      <c r="F36" s="567"/>
      <c r="G36" s="567"/>
      <c r="H36" s="567"/>
      <c r="I36" s="567"/>
      <c r="J36" s="567"/>
      <c r="K36" s="567"/>
      <c r="L36" s="567"/>
      <c r="M36" s="567"/>
      <c r="N36" s="567"/>
      <c r="O36" s="567"/>
      <c r="P36" s="567"/>
      <c r="Q36" s="567"/>
      <c r="R36" s="567"/>
      <c r="S36" s="567"/>
      <c r="T36" s="567"/>
      <c r="U36" s="567"/>
      <c r="V36" s="567"/>
      <c r="W36" s="567"/>
      <c r="X36" s="567"/>
      <c r="Y36" s="567"/>
      <c r="Z36" s="567"/>
    </row>
    <row r="37" spans="1:26" ht="31.5" customHeight="1">
      <c r="A37" s="18" t="s">
        <v>105</v>
      </c>
      <c r="B37" s="425" t="s">
        <v>79</v>
      </c>
      <c r="C37" s="425"/>
      <c r="D37" s="425"/>
      <c r="E37" s="425"/>
      <c r="F37" s="425"/>
      <c r="G37" s="425"/>
      <c r="H37" s="425"/>
      <c r="I37" s="425"/>
      <c r="J37" s="425"/>
      <c r="K37" s="425"/>
      <c r="L37" s="425"/>
      <c r="M37" s="425"/>
      <c r="N37" s="425"/>
      <c r="O37" s="425"/>
      <c r="P37" s="425"/>
      <c r="Q37" s="425"/>
      <c r="R37" s="425"/>
      <c r="S37" s="425"/>
      <c r="T37" s="425"/>
      <c r="U37" s="425"/>
      <c r="V37" s="425"/>
      <c r="W37" s="425"/>
      <c r="X37" s="425"/>
      <c r="Y37" s="425"/>
      <c r="Z37" s="425"/>
    </row>
    <row r="38" spans="1:26" ht="21" customHeight="1">
      <c r="A38" s="423" t="s">
        <v>14</v>
      </c>
      <c r="B38" s="426" t="s">
        <v>106</v>
      </c>
      <c r="C38" s="426" t="s">
        <v>16</v>
      </c>
      <c r="D38" s="426"/>
      <c r="E38" s="426"/>
      <c r="F38" s="426"/>
      <c r="G38" s="426"/>
      <c r="H38" s="426"/>
      <c r="I38" s="426"/>
      <c r="J38" s="426"/>
      <c r="K38" s="423" t="s">
        <v>17</v>
      </c>
      <c r="L38" s="423"/>
      <c r="M38" s="423"/>
      <c r="N38" s="423"/>
      <c r="O38" s="426"/>
      <c r="P38" s="426"/>
      <c r="Q38" s="426"/>
      <c r="R38" s="426"/>
      <c r="S38" s="426"/>
      <c r="T38" s="426"/>
      <c r="U38" s="426"/>
      <c r="V38" s="426"/>
      <c r="W38" s="426"/>
      <c r="X38" s="426"/>
      <c r="Y38" s="426"/>
      <c r="Z38" s="426"/>
    </row>
    <row r="39" spans="1:26" ht="20.25" customHeight="1">
      <c r="A39" s="423"/>
      <c r="B39" s="426"/>
      <c r="C39" s="426"/>
      <c r="D39" s="426"/>
      <c r="E39" s="426"/>
      <c r="F39" s="426"/>
      <c r="G39" s="426"/>
      <c r="H39" s="426"/>
      <c r="I39" s="426"/>
      <c r="J39" s="426"/>
      <c r="K39" s="227">
        <v>1</v>
      </c>
      <c r="L39" s="227">
        <v>2</v>
      </c>
      <c r="M39" s="227">
        <v>3</v>
      </c>
      <c r="N39" s="227">
        <v>4</v>
      </c>
      <c r="O39" s="426"/>
      <c r="P39" s="426"/>
      <c r="Q39" s="426"/>
      <c r="R39" s="426"/>
      <c r="S39" s="426"/>
      <c r="T39" s="426"/>
      <c r="U39" s="426"/>
      <c r="V39" s="426"/>
      <c r="W39" s="426"/>
      <c r="X39" s="426"/>
      <c r="Y39" s="426"/>
      <c r="Z39" s="426"/>
    </row>
    <row r="40" spans="1:26" ht="60.65" customHeight="1">
      <c r="A40" s="240" t="s">
        <v>279</v>
      </c>
      <c r="B40" s="231" t="s">
        <v>168</v>
      </c>
      <c r="C40" s="438" t="s">
        <v>284</v>
      </c>
      <c r="D40" s="438"/>
      <c r="E40" s="438"/>
      <c r="F40" s="438"/>
      <c r="G40" s="438"/>
      <c r="H40" s="438"/>
      <c r="I40" s="438"/>
      <c r="J40" s="438"/>
      <c r="K40" s="291">
        <v>0.5</v>
      </c>
      <c r="L40" s="291">
        <v>0.5</v>
      </c>
      <c r="M40" s="291"/>
      <c r="N40" s="291"/>
      <c r="O40" s="424"/>
      <c r="P40" s="424"/>
      <c r="Q40" s="424"/>
      <c r="R40" s="424"/>
      <c r="S40" s="424"/>
      <c r="T40" s="424"/>
      <c r="U40" s="424"/>
      <c r="V40" s="424"/>
      <c r="W40" s="424"/>
      <c r="X40" s="424"/>
      <c r="Y40" s="424"/>
      <c r="Z40" s="424"/>
    </row>
    <row r="41" spans="1:26" ht="39" customHeight="1">
      <c r="A41" s="424"/>
      <c r="B41" s="426" t="s">
        <v>21</v>
      </c>
      <c r="C41" s="426" t="s">
        <v>22</v>
      </c>
      <c r="D41" s="426"/>
      <c r="E41" s="426"/>
      <c r="F41" s="426"/>
      <c r="G41" s="426"/>
      <c r="H41" s="426"/>
      <c r="I41" s="426"/>
      <c r="J41" s="426"/>
      <c r="K41" s="426"/>
      <c r="L41" s="426"/>
      <c r="M41" s="426"/>
      <c r="N41" s="426"/>
      <c r="O41" s="506" t="s">
        <v>23</v>
      </c>
      <c r="P41" s="506" t="s">
        <v>192</v>
      </c>
      <c r="Q41" s="506" t="s">
        <v>193</v>
      </c>
      <c r="R41" s="432" t="s">
        <v>377</v>
      </c>
      <c r="S41" s="432" t="s">
        <v>378</v>
      </c>
      <c r="T41" s="432" t="s">
        <v>389</v>
      </c>
      <c r="U41" s="432" t="s">
        <v>396</v>
      </c>
      <c r="V41" s="432" t="s">
        <v>399</v>
      </c>
      <c r="W41" s="432" t="s">
        <v>412</v>
      </c>
      <c r="X41" s="506" t="s">
        <v>311</v>
      </c>
      <c r="Y41" s="573" t="s">
        <v>24</v>
      </c>
      <c r="Z41" s="574"/>
    </row>
    <row r="42" spans="1:26" ht="19.5" customHeight="1">
      <c r="A42" s="424"/>
      <c r="B42" s="426"/>
      <c r="C42" s="227" t="s">
        <v>25</v>
      </c>
      <c r="D42" s="227" t="s">
        <v>26</v>
      </c>
      <c r="E42" s="227" t="s">
        <v>27</v>
      </c>
      <c r="F42" s="227" t="s">
        <v>28</v>
      </c>
      <c r="G42" s="227" t="s">
        <v>27</v>
      </c>
      <c r="H42" s="227" t="s">
        <v>29</v>
      </c>
      <c r="I42" s="227" t="s">
        <v>29</v>
      </c>
      <c r="J42" s="227" t="s">
        <v>28</v>
      </c>
      <c r="K42" s="227" t="s">
        <v>30</v>
      </c>
      <c r="L42" s="227" t="s">
        <v>31</v>
      </c>
      <c r="M42" s="227" t="s">
        <v>32</v>
      </c>
      <c r="N42" s="227" t="s">
        <v>33</v>
      </c>
      <c r="O42" s="507"/>
      <c r="P42" s="507"/>
      <c r="Q42" s="507"/>
      <c r="R42" s="432"/>
      <c r="S42" s="432"/>
      <c r="T42" s="432"/>
      <c r="U42" s="432"/>
      <c r="V42" s="432"/>
      <c r="W42" s="432"/>
      <c r="X42" s="507"/>
      <c r="Y42" s="228" t="s">
        <v>34</v>
      </c>
      <c r="Z42" s="227" t="s">
        <v>35</v>
      </c>
    </row>
    <row r="43" spans="1:26" ht="45" customHeight="1">
      <c r="A43" s="229">
        <v>1</v>
      </c>
      <c r="B43" s="231" t="s">
        <v>281</v>
      </c>
      <c r="C43" s="132"/>
      <c r="D43" s="132"/>
      <c r="E43" s="132"/>
      <c r="F43" s="127"/>
      <c r="G43" s="127"/>
      <c r="H43" s="127"/>
      <c r="I43" s="127"/>
      <c r="J43" s="127"/>
      <c r="K43" s="127"/>
      <c r="L43" s="227"/>
      <c r="M43" s="227"/>
      <c r="N43" s="227"/>
      <c r="O43" s="30">
        <v>623073.44999999995</v>
      </c>
      <c r="P43" s="333"/>
      <c r="Q43" s="333"/>
      <c r="R43" s="333"/>
      <c r="S43" s="333"/>
      <c r="T43" s="333"/>
      <c r="U43" s="333"/>
      <c r="V43" s="333"/>
      <c r="W43" s="333"/>
      <c r="X43" s="205">
        <f t="shared" ref="X43:X44" si="3">SUM(O43:W43)</f>
        <v>623073.44999999995</v>
      </c>
      <c r="Y43" s="30" t="s">
        <v>93</v>
      </c>
      <c r="Z43" s="231" t="s">
        <v>94</v>
      </c>
    </row>
    <row r="44" spans="1:26" ht="60.65" customHeight="1">
      <c r="A44" s="229">
        <v>2</v>
      </c>
      <c r="B44" s="231" t="s">
        <v>282</v>
      </c>
      <c r="C44" s="132"/>
      <c r="D44" s="132"/>
      <c r="E44" s="132"/>
      <c r="F44" s="127"/>
      <c r="G44" s="127"/>
      <c r="H44" s="127"/>
      <c r="I44" s="127"/>
      <c r="J44" s="127"/>
      <c r="K44" s="127"/>
      <c r="L44" s="227"/>
      <c r="M44" s="227"/>
      <c r="N44" s="227"/>
      <c r="O44" s="30">
        <v>20000</v>
      </c>
      <c r="P44" s="333"/>
      <c r="Q44" s="333"/>
      <c r="R44" s="333"/>
      <c r="S44" s="333"/>
      <c r="T44" s="333"/>
      <c r="U44" s="333"/>
      <c r="V44" s="333"/>
      <c r="W44" s="333"/>
      <c r="X44" s="205">
        <f t="shared" si="3"/>
        <v>20000</v>
      </c>
      <c r="Y44" s="30" t="s">
        <v>112</v>
      </c>
      <c r="Z44" s="230" t="s">
        <v>113</v>
      </c>
    </row>
    <row r="45" spans="1:26" ht="20.5" customHeight="1">
      <c r="A45" s="218"/>
      <c r="B45" s="572" t="s">
        <v>101</v>
      </c>
      <c r="C45" s="572"/>
      <c r="D45" s="572"/>
      <c r="E45" s="572"/>
      <c r="F45" s="572"/>
      <c r="G45" s="572"/>
      <c r="H45" s="572"/>
      <c r="I45" s="572"/>
      <c r="J45" s="572"/>
      <c r="K45" s="572"/>
      <c r="L45" s="572"/>
      <c r="M45" s="572"/>
      <c r="N45" s="572"/>
      <c r="O45" s="219">
        <f>SUM(O43:O44)</f>
        <v>643073.44999999995</v>
      </c>
      <c r="P45" s="219">
        <f t="shared" ref="P45:X45" si="4">SUM(P43:P44)</f>
        <v>0</v>
      </c>
      <c r="Q45" s="219">
        <f t="shared" ref="Q45:V45" si="5">SUM(Q43:Q44)</f>
        <v>0</v>
      </c>
      <c r="R45" s="219">
        <f t="shared" si="5"/>
        <v>0</v>
      </c>
      <c r="S45" s="219">
        <f t="shared" si="5"/>
        <v>0</v>
      </c>
      <c r="T45" s="219">
        <f t="shared" si="5"/>
        <v>0</v>
      </c>
      <c r="U45" s="219">
        <f t="shared" si="5"/>
        <v>0</v>
      </c>
      <c r="V45" s="219">
        <f t="shared" si="5"/>
        <v>0</v>
      </c>
      <c r="W45" s="219">
        <f t="shared" si="4"/>
        <v>0</v>
      </c>
      <c r="X45" s="219">
        <f t="shared" si="4"/>
        <v>643073.44999999995</v>
      </c>
      <c r="Y45" s="49"/>
      <c r="Z45" s="49"/>
    </row>
    <row r="46" spans="1:26" ht="34.5" customHeight="1"/>
    <row r="47" spans="1:26" ht="34.5" customHeight="1"/>
    <row r="48" spans="1:26" ht="18.75" customHeight="1"/>
    <row r="51" spans="1:26"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6">
      <c r="C52" s="40"/>
      <c r="D52" s="40"/>
      <c r="E52" s="40"/>
      <c r="F52" s="40"/>
      <c r="G52" s="426" t="s">
        <v>237</v>
      </c>
      <c r="H52" s="426"/>
      <c r="I52" s="426"/>
      <c r="J52" s="426"/>
      <c r="K52" s="426"/>
      <c r="L52" s="426"/>
      <c r="M52" s="426"/>
      <c r="N52" s="426"/>
      <c r="O52" s="426"/>
      <c r="P52" s="426"/>
      <c r="Q52" s="426"/>
      <c r="R52" s="426"/>
      <c r="S52" s="426"/>
      <c r="T52" s="426"/>
      <c r="U52" s="426"/>
      <c r="V52" s="426"/>
      <c r="W52" s="426"/>
      <c r="X52" s="426"/>
      <c r="Y52" s="426"/>
      <c r="Z52" s="426"/>
    </row>
    <row r="53" spans="1:26">
      <c r="G53" s="425" t="s">
        <v>0</v>
      </c>
      <c r="H53" s="425"/>
      <c r="I53" s="425"/>
      <c r="J53" s="425"/>
      <c r="K53" s="425"/>
      <c r="L53" s="425"/>
      <c r="M53" s="425"/>
      <c r="N53" s="425"/>
      <c r="O53" s="431" t="s">
        <v>139</v>
      </c>
      <c r="P53" s="431"/>
      <c r="Q53" s="431"/>
      <c r="R53" s="431"/>
      <c r="S53" s="431"/>
      <c r="T53" s="431"/>
      <c r="U53" s="431"/>
      <c r="V53" s="431"/>
      <c r="W53" s="431"/>
      <c r="X53" s="431"/>
      <c r="Y53" s="431"/>
      <c r="Z53" s="431"/>
    </row>
    <row r="54" spans="1:26">
      <c r="G54" s="425" t="s">
        <v>2</v>
      </c>
      <c r="H54" s="425"/>
      <c r="I54" s="425"/>
      <c r="J54" s="425"/>
      <c r="K54" s="425"/>
      <c r="L54" s="425"/>
      <c r="M54" s="425"/>
      <c r="N54" s="425"/>
      <c r="O54" s="425" t="s">
        <v>44</v>
      </c>
      <c r="P54" s="425"/>
      <c r="Q54" s="425"/>
      <c r="R54" s="425"/>
      <c r="S54" s="425"/>
      <c r="T54" s="425"/>
      <c r="U54" s="425"/>
      <c r="V54" s="425"/>
      <c r="W54" s="425"/>
      <c r="X54" s="425"/>
      <c r="Y54" s="425"/>
      <c r="Z54" s="425"/>
    </row>
    <row r="55" spans="1:26"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6" ht="23">
      <c r="A56" s="18" t="s">
        <v>3</v>
      </c>
      <c r="B56" s="436" t="s">
        <v>4</v>
      </c>
      <c r="C56" s="436"/>
      <c r="D56" s="436"/>
      <c r="E56" s="436"/>
      <c r="F56" s="436"/>
      <c r="G56" s="436"/>
      <c r="H56" s="436"/>
      <c r="I56" s="436"/>
      <c r="J56" s="436"/>
      <c r="K56" s="436"/>
      <c r="L56" s="436"/>
      <c r="M56" s="436"/>
      <c r="N56" s="436"/>
      <c r="O56" s="436"/>
      <c r="P56" s="436"/>
      <c r="Q56" s="436"/>
      <c r="R56" s="436"/>
      <c r="S56" s="436"/>
      <c r="T56" s="436"/>
      <c r="U56" s="436"/>
      <c r="V56" s="436"/>
      <c r="W56" s="436"/>
      <c r="X56" s="436"/>
      <c r="Y56" s="436"/>
      <c r="Z56" s="436"/>
    </row>
    <row r="57" spans="1:26" ht="26.15" customHeight="1">
      <c r="A57" s="237" t="s">
        <v>5</v>
      </c>
      <c r="B57" s="430" t="s">
        <v>262</v>
      </c>
      <c r="C57" s="430"/>
      <c r="D57" s="430"/>
      <c r="E57" s="430"/>
      <c r="F57" s="430"/>
      <c r="G57" s="430"/>
      <c r="H57" s="430"/>
      <c r="I57" s="430"/>
      <c r="J57" s="430"/>
      <c r="K57" s="430"/>
      <c r="L57" s="430"/>
      <c r="M57" s="430"/>
      <c r="N57" s="430"/>
      <c r="O57" s="430"/>
      <c r="P57" s="430"/>
      <c r="Q57" s="430"/>
      <c r="R57" s="430"/>
      <c r="S57" s="430"/>
      <c r="T57" s="430"/>
      <c r="U57" s="430"/>
      <c r="V57" s="430"/>
      <c r="W57" s="430"/>
      <c r="X57" s="430"/>
      <c r="Y57" s="430"/>
      <c r="Z57" s="430"/>
    </row>
    <row r="58" spans="1:26" ht="22.5" customHeight="1">
      <c r="A58" s="19" t="s">
        <v>6</v>
      </c>
      <c r="B58" s="437" t="s">
        <v>7</v>
      </c>
      <c r="C58" s="437"/>
      <c r="D58" s="437"/>
      <c r="E58" s="437"/>
      <c r="F58" s="437"/>
      <c r="G58" s="437"/>
      <c r="H58" s="437"/>
      <c r="I58" s="437"/>
      <c r="J58" s="437"/>
      <c r="K58" s="437"/>
      <c r="L58" s="437"/>
      <c r="M58" s="437"/>
      <c r="N58" s="437"/>
      <c r="O58" s="437"/>
      <c r="P58" s="437"/>
      <c r="Q58" s="437"/>
      <c r="R58" s="437"/>
      <c r="S58" s="437"/>
      <c r="T58" s="437"/>
      <c r="U58" s="437"/>
      <c r="V58" s="437"/>
      <c r="W58" s="437"/>
      <c r="X58" s="437"/>
      <c r="Y58" s="437"/>
      <c r="Z58" s="437"/>
    </row>
    <row r="59" spans="1:26" ht="16" customHeight="1">
      <c r="A59" s="238" t="s">
        <v>103</v>
      </c>
      <c r="B59" s="436" t="s">
        <v>9</v>
      </c>
      <c r="C59" s="436"/>
      <c r="D59" s="436"/>
      <c r="E59" s="436"/>
      <c r="F59" s="436"/>
      <c r="G59" s="436"/>
      <c r="H59" s="436"/>
      <c r="I59" s="436"/>
      <c r="J59" s="436"/>
      <c r="K59" s="436"/>
      <c r="L59" s="436"/>
      <c r="M59" s="436"/>
      <c r="N59" s="436"/>
      <c r="O59" s="436"/>
      <c r="P59" s="436"/>
      <c r="Q59" s="436"/>
      <c r="R59" s="436"/>
      <c r="S59" s="436"/>
      <c r="T59" s="436"/>
      <c r="U59" s="436"/>
      <c r="V59" s="436"/>
      <c r="W59" s="436"/>
      <c r="X59" s="436"/>
      <c r="Y59" s="436"/>
      <c r="Z59" s="436"/>
    </row>
    <row r="60" spans="1:26" ht="22.5" customHeight="1">
      <c r="A60" s="21" t="s">
        <v>104</v>
      </c>
      <c r="B60" s="567" t="s">
        <v>117</v>
      </c>
      <c r="C60" s="567"/>
      <c r="D60" s="567"/>
      <c r="E60" s="567"/>
      <c r="F60" s="567"/>
      <c r="G60" s="567"/>
      <c r="H60" s="567"/>
      <c r="I60" s="567"/>
      <c r="J60" s="567"/>
      <c r="K60" s="567"/>
      <c r="L60" s="567"/>
      <c r="M60" s="567"/>
      <c r="N60" s="567"/>
      <c r="O60" s="567"/>
      <c r="P60" s="567"/>
      <c r="Q60" s="567"/>
      <c r="R60" s="567"/>
      <c r="S60" s="567"/>
      <c r="T60" s="567"/>
      <c r="U60" s="567"/>
      <c r="V60" s="567"/>
      <c r="W60" s="567"/>
      <c r="X60" s="567"/>
      <c r="Y60" s="567"/>
      <c r="Z60" s="567"/>
    </row>
    <row r="61" spans="1:26" ht="22.5" customHeight="1">
      <c r="A61" s="18" t="s">
        <v>105</v>
      </c>
      <c r="B61" s="425" t="s">
        <v>79</v>
      </c>
      <c r="C61" s="425"/>
      <c r="D61" s="425"/>
      <c r="E61" s="425"/>
      <c r="F61" s="425"/>
      <c r="G61" s="425"/>
      <c r="H61" s="425"/>
      <c r="I61" s="425"/>
      <c r="J61" s="425"/>
      <c r="K61" s="425"/>
      <c r="L61" s="425"/>
      <c r="M61" s="425"/>
      <c r="N61" s="425"/>
      <c r="O61" s="425"/>
      <c r="P61" s="425"/>
      <c r="Q61" s="425"/>
      <c r="R61" s="425"/>
      <c r="S61" s="425"/>
      <c r="T61" s="425"/>
      <c r="U61" s="425"/>
      <c r="V61" s="425"/>
      <c r="W61" s="425"/>
      <c r="X61" s="425"/>
      <c r="Y61" s="425"/>
      <c r="Z61" s="425"/>
    </row>
    <row r="62" spans="1:26" ht="17.5" customHeight="1">
      <c r="A62" s="423" t="s">
        <v>14</v>
      </c>
      <c r="B62" s="426" t="s">
        <v>106</v>
      </c>
      <c r="C62" s="426" t="s">
        <v>16</v>
      </c>
      <c r="D62" s="426"/>
      <c r="E62" s="426"/>
      <c r="F62" s="426"/>
      <c r="G62" s="426"/>
      <c r="H62" s="426"/>
      <c r="I62" s="426"/>
      <c r="J62" s="426"/>
      <c r="K62" s="423" t="s">
        <v>17</v>
      </c>
      <c r="L62" s="423"/>
      <c r="M62" s="423"/>
      <c r="N62" s="423"/>
      <c r="O62" s="426"/>
      <c r="P62" s="426"/>
      <c r="Q62" s="426"/>
      <c r="R62" s="426"/>
      <c r="S62" s="426"/>
      <c r="T62" s="426"/>
      <c r="U62" s="426"/>
      <c r="V62" s="426"/>
      <c r="W62" s="426"/>
      <c r="X62" s="426"/>
      <c r="Y62" s="426"/>
      <c r="Z62" s="426"/>
    </row>
    <row r="63" spans="1:26" ht="26.15" customHeight="1">
      <c r="A63" s="423"/>
      <c r="B63" s="426"/>
      <c r="C63" s="426"/>
      <c r="D63" s="426"/>
      <c r="E63" s="426"/>
      <c r="F63" s="426"/>
      <c r="G63" s="426"/>
      <c r="H63" s="426"/>
      <c r="I63" s="426"/>
      <c r="J63" s="426"/>
      <c r="K63" s="227">
        <v>1</v>
      </c>
      <c r="L63" s="227">
        <v>2</v>
      </c>
      <c r="M63" s="227">
        <v>3</v>
      </c>
      <c r="N63" s="227">
        <v>4</v>
      </c>
      <c r="O63" s="426"/>
      <c r="P63" s="426"/>
      <c r="Q63" s="426"/>
      <c r="R63" s="426"/>
      <c r="S63" s="426"/>
      <c r="T63" s="426"/>
      <c r="U63" s="426"/>
      <c r="V63" s="426"/>
      <c r="W63" s="426"/>
      <c r="X63" s="426"/>
      <c r="Y63" s="426"/>
      <c r="Z63" s="426"/>
    </row>
    <row r="64" spans="1:26" ht="31" customHeight="1">
      <c r="A64" s="438" t="s">
        <v>117</v>
      </c>
      <c r="B64" s="231" t="s">
        <v>115</v>
      </c>
      <c r="C64" s="438" t="s">
        <v>116</v>
      </c>
      <c r="D64" s="438"/>
      <c r="E64" s="438"/>
      <c r="F64" s="438"/>
      <c r="G64" s="438"/>
      <c r="H64" s="438"/>
      <c r="I64" s="438"/>
      <c r="J64" s="438"/>
      <c r="K64" s="50">
        <v>10</v>
      </c>
      <c r="L64" s="91">
        <v>20</v>
      </c>
      <c r="M64" s="92">
        <v>20</v>
      </c>
      <c r="N64" s="92"/>
      <c r="O64" s="424"/>
      <c r="P64" s="424"/>
      <c r="Q64" s="424"/>
      <c r="R64" s="424"/>
      <c r="S64" s="424"/>
      <c r="T64" s="424"/>
      <c r="U64" s="424"/>
      <c r="V64" s="424"/>
      <c r="W64" s="424"/>
      <c r="X64" s="424"/>
      <c r="Y64" s="424"/>
      <c r="Z64" s="424"/>
    </row>
    <row r="65" spans="1:26" ht="36" customHeight="1">
      <c r="A65" s="438"/>
      <c r="B65" s="231" t="s">
        <v>283</v>
      </c>
      <c r="C65" s="438" t="s">
        <v>172</v>
      </c>
      <c r="D65" s="438"/>
      <c r="E65" s="438"/>
      <c r="F65" s="438"/>
      <c r="G65" s="438"/>
      <c r="H65" s="438"/>
      <c r="I65" s="438"/>
      <c r="J65" s="438"/>
      <c r="K65" s="50"/>
      <c r="L65" s="91"/>
      <c r="M65" s="92"/>
      <c r="N65" s="130">
        <v>8.7100000000000009</v>
      </c>
      <c r="O65" s="424"/>
      <c r="P65" s="424"/>
      <c r="Q65" s="424"/>
      <c r="R65" s="424"/>
      <c r="S65" s="424"/>
      <c r="T65" s="424"/>
      <c r="U65" s="424"/>
      <c r="V65" s="424"/>
      <c r="W65" s="424"/>
      <c r="X65" s="424"/>
      <c r="Y65" s="424"/>
      <c r="Z65" s="424"/>
    </row>
    <row r="66" spans="1:26" ht="17.5" customHeight="1">
      <c r="A66" s="424"/>
      <c r="B66" s="426" t="s">
        <v>21</v>
      </c>
      <c r="C66" s="426" t="s">
        <v>22</v>
      </c>
      <c r="D66" s="426"/>
      <c r="E66" s="426"/>
      <c r="F66" s="426"/>
      <c r="G66" s="426"/>
      <c r="H66" s="426"/>
      <c r="I66" s="426"/>
      <c r="J66" s="426"/>
      <c r="K66" s="426"/>
      <c r="L66" s="426"/>
      <c r="M66" s="426"/>
      <c r="N66" s="426"/>
      <c r="O66" s="506" t="s">
        <v>23</v>
      </c>
      <c r="P66" s="506" t="s">
        <v>192</v>
      </c>
      <c r="Q66" s="506" t="s">
        <v>193</v>
      </c>
      <c r="R66" s="432" t="s">
        <v>377</v>
      </c>
      <c r="S66" s="432" t="s">
        <v>378</v>
      </c>
      <c r="T66" s="432" t="s">
        <v>389</v>
      </c>
      <c r="U66" s="432" t="s">
        <v>396</v>
      </c>
      <c r="V66" s="432" t="s">
        <v>399</v>
      </c>
      <c r="W66" s="432" t="s">
        <v>412</v>
      </c>
      <c r="X66" s="506" t="s">
        <v>311</v>
      </c>
      <c r="Y66" s="423" t="s">
        <v>24</v>
      </c>
      <c r="Z66" s="423"/>
    </row>
    <row r="67" spans="1:26">
      <c r="A67" s="424"/>
      <c r="B67" s="426"/>
      <c r="C67" s="227" t="s">
        <v>25</v>
      </c>
      <c r="D67" s="227" t="s">
        <v>26</v>
      </c>
      <c r="E67" s="227" t="s">
        <v>27</v>
      </c>
      <c r="F67" s="227" t="s">
        <v>28</v>
      </c>
      <c r="G67" s="227" t="s">
        <v>27</v>
      </c>
      <c r="H67" s="227" t="s">
        <v>29</v>
      </c>
      <c r="I67" s="227" t="s">
        <v>29</v>
      </c>
      <c r="J67" s="227" t="s">
        <v>28</v>
      </c>
      <c r="K67" s="227" t="s">
        <v>30</v>
      </c>
      <c r="L67" s="227" t="s">
        <v>31</v>
      </c>
      <c r="M67" s="227" t="s">
        <v>32</v>
      </c>
      <c r="N67" s="227" t="s">
        <v>33</v>
      </c>
      <c r="O67" s="507"/>
      <c r="P67" s="507"/>
      <c r="Q67" s="507"/>
      <c r="R67" s="432"/>
      <c r="S67" s="432"/>
      <c r="T67" s="432"/>
      <c r="U67" s="432"/>
      <c r="V67" s="432"/>
      <c r="W67" s="432"/>
      <c r="X67" s="507"/>
      <c r="Y67" s="228" t="s">
        <v>34</v>
      </c>
      <c r="Z67" s="227" t="s">
        <v>35</v>
      </c>
    </row>
    <row r="68" spans="1:26" ht="50.15" customHeight="1">
      <c r="A68" s="229">
        <v>1</v>
      </c>
      <c r="B68" s="231" t="s">
        <v>166</v>
      </c>
      <c r="C68" s="88"/>
      <c r="D68" s="88"/>
      <c r="E68" s="36"/>
      <c r="F68" s="127"/>
      <c r="G68" s="127"/>
      <c r="H68" s="127"/>
      <c r="I68" s="127"/>
      <c r="J68" s="127"/>
      <c r="K68" s="127"/>
      <c r="L68" s="127"/>
      <c r="M68" s="127"/>
      <c r="N68" s="127"/>
      <c r="O68" s="30">
        <v>4269152.71</v>
      </c>
      <c r="P68" s="333"/>
      <c r="Q68" s="333"/>
      <c r="R68" s="333"/>
      <c r="S68" s="333"/>
      <c r="T68" s="333"/>
      <c r="U68" s="333"/>
      <c r="V68" s="333"/>
      <c r="W68" s="416">
        <v>-2571934</v>
      </c>
      <c r="X68" s="205">
        <f t="shared" ref="X68:X70" si="6">SUM(O68:W68)</f>
        <v>1697218.71</v>
      </c>
      <c r="Y68" s="30" t="s">
        <v>93</v>
      </c>
      <c r="Z68" s="231" t="s">
        <v>94</v>
      </c>
    </row>
    <row r="69" spans="1:26" ht="59.25" customHeight="1">
      <c r="A69" s="229">
        <v>2</v>
      </c>
      <c r="B69" s="231" t="s">
        <v>167</v>
      </c>
      <c r="C69" s="88"/>
      <c r="D69" s="88"/>
      <c r="E69" s="36"/>
      <c r="F69" s="127"/>
      <c r="G69" s="127"/>
      <c r="H69" s="127"/>
      <c r="I69" s="127"/>
      <c r="J69" s="127"/>
      <c r="K69" s="127"/>
      <c r="L69" s="127"/>
      <c r="M69" s="127"/>
      <c r="N69" s="127"/>
      <c r="O69" s="30">
        <v>250556.46</v>
      </c>
      <c r="P69" s="333"/>
      <c r="Q69" s="333"/>
      <c r="R69" s="333"/>
      <c r="S69" s="333"/>
      <c r="T69" s="333"/>
      <c r="U69" s="333"/>
      <c r="V69" s="333"/>
      <c r="W69" s="333"/>
      <c r="X69" s="205">
        <f t="shared" si="6"/>
        <v>250556.46</v>
      </c>
      <c r="Y69" s="30" t="s">
        <v>112</v>
      </c>
      <c r="Z69" s="230" t="s">
        <v>113</v>
      </c>
    </row>
    <row r="70" spans="1:26" ht="33" customHeight="1">
      <c r="A70" s="229">
        <v>3</v>
      </c>
      <c r="B70" s="84" t="s">
        <v>114</v>
      </c>
      <c r="C70" s="227"/>
      <c r="D70" s="227"/>
      <c r="E70" s="36"/>
      <c r="F70" s="227"/>
      <c r="G70" s="127"/>
      <c r="H70" s="127"/>
      <c r="I70" s="127"/>
      <c r="J70" s="127"/>
      <c r="K70" s="127"/>
      <c r="L70" s="127"/>
      <c r="M70" s="127"/>
      <c r="N70" s="127"/>
      <c r="O70" s="30">
        <v>0</v>
      </c>
      <c r="P70" s="333"/>
      <c r="Q70" s="333"/>
      <c r="R70" s="333"/>
      <c r="S70" s="333"/>
      <c r="T70" s="333"/>
      <c r="U70" s="333"/>
      <c r="V70" s="333"/>
      <c r="W70" s="333"/>
      <c r="X70" s="205">
        <f t="shared" si="6"/>
        <v>0</v>
      </c>
      <c r="Y70" s="30"/>
      <c r="Z70" s="230"/>
    </row>
    <row r="71" spans="1:26" ht="18.649999999999999" customHeight="1">
      <c r="A71" s="218"/>
      <c r="B71" s="572" t="s">
        <v>101</v>
      </c>
      <c r="C71" s="572"/>
      <c r="D71" s="572"/>
      <c r="E71" s="572"/>
      <c r="F71" s="572"/>
      <c r="G71" s="572"/>
      <c r="H71" s="572"/>
      <c r="I71" s="572"/>
      <c r="J71" s="572"/>
      <c r="K71" s="572"/>
      <c r="L71" s="572"/>
      <c r="M71" s="572"/>
      <c r="N71" s="572"/>
      <c r="O71" s="219">
        <f>SUM(O68:O70)</f>
        <v>4519709.17</v>
      </c>
      <c r="P71" s="219">
        <f t="shared" ref="P71:X71" si="7">SUM(P68:P70)</f>
        <v>0</v>
      </c>
      <c r="Q71" s="219">
        <f t="shared" ref="Q71:V71" si="8">SUM(Q68:Q70)</f>
        <v>0</v>
      </c>
      <c r="R71" s="219">
        <f t="shared" si="8"/>
        <v>0</v>
      </c>
      <c r="S71" s="219">
        <f t="shared" si="8"/>
        <v>0</v>
      </c>
      <c r="T71" s="219">
        <f t="shared" si="8"/>
        <v>0</v>
      </c>
      <c r="U71" s="219">
        <f t="shared" si="8"/>
        <v>0</v>
      </c>
      <c r="V71" s="219">
        <f t="shared" si="8"/>
        <v>0</v>
      </c>
      <c r="W71" s="219">
        <f t="shared" si="7"/>
        <v>-2571934</v>
      </c>
      <c r="X71" s="219">
        <f t="shared" si="7"/>
        <v>1947775.17</v>
      </c>
      <c r="Y71" s="49"/>
      <c r="Z71" s="49"/>
    </row>
    <row r="77" spans="1:26"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6">
      <c r="C78" s="40"/>
      <c r="D78" s="40"/>
      <c r="E78" s="40"/>
      <c r="F78" s="40"/>
      <c r="G78" s="426" t="s">
        <v>237</v>
      </c>
      <c r="H78" s="426"/>
      <c r="I78" s="426"/>
      <c r="J78" s="426"/>
      <c r="K78" s="426"/>
      <c r="L78" s="426"/>
      <c r="M78" s="426"/>
      <c r="N78" s="426"/>
      <c r="O78" s="426"/>
      <c r="P78" s="426"/>
      <c r="Q78" s="426"/>
      <c r="R78" s="426"/>
      <c r="S78" s="426"/>
      <c r="T78" s="426"/>
      <c r="U78" s="426"/>
      <c r="V78" s="426"/>
      <c r="W78" s="426"/>
      <c r="X78" s="426"/>
      <c r="Y78" s="426"/>
      <c r="Z78" s="426"/>
    </row>
    <row r="79" spans="1:26">
      <c r="G79" s="425" t="s">
        <v>0</v>
      </c>
      <c r="H79" s="425"/>
      <c r="I79" s="425"/>
      <c r="J79" s="425"/>
      <c r="K79" s="425"/>
      <c r="L79" s="425"/>
      <c r="M79" s="425"/>
      <c r="N79" s="425"/>
      <c r="O79" s="431" t="s">
        <v>139</v>
      </c>
      <c r="P79" s="431"/>
      <c r="Q79" s="431"/>
      <c r="R79" s="431"/>
      <c r="S79" s="431"/>
      <c r="T79" s="431"/>
      <c r="U79" s="431"/>
      <c r="V79" s="431"/>
      <c r="W79" s="431"/>
      <c r="X79" s="431"/>
      <c r="Y79" s="431"/>
      <c r="Z79" s="431"/>
    </row>
    <row r="80" spans="1:26">
      <c r="G80" s="425" t="s">
        <v>2</v>
      </c>
      <c r="H80" s="425"/>
      <c r="I80" s="425"/>
      <c r="J80" s="425"/>
      <c r="K80" s="425"/>
      <c r="L80" s="425"/>
      <c r="M80" s="425"/>
      <c r="N80" s="425"/>
      <c r="O80" s="425" t="s">
        <v>44</v>
      </c>
      <c r="P80" s="425"/>
      <c r="Q80" s="425"/>
      <c r="R80" s="425"/>
      <c r="S80" s="425"/>
      <c r="T80" s="425"/>
      <c r="U80" s="425"/>
      <c r="V80" s="425"/>
      <c r="W80" s="425"/>
      <c r="X80" s="425"/>
      <c r="Y80" s="425"/>
      <c r="Z80" s="425"/>
    </row>
    <row r="81" spans="1:26"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6" ht="23">
      <c r="A82" s="18" t="s">
        <v>3</v>
      </c>
      <c r="B82" s="436" t="s">
        <v>4</v>
      </c>
      <c r="C82" s="436"/>
      <c r="D82" s="436"/>
      <c r="E82" s="436"/>
      <c r="F82" s="436"/>
      <c r="G82" s="436"/>
      <c r="H82" s="436"/>
      <c r="I82" s="436"/>
      <c r="J82" s="436"/>
      <c r="K82" s="436"/>
      <c r="L82" s="436"/>
      <c r="M82" s="436"/>
      <c r="N82" s="436"/>
      <c r="O82" s="436"/>
      <c r="P82" s="436"/>
      <c r="Q82" s="436"/>
      <c r="R82" s="436"/>
      <c r="S82" s="436"/>
      <c r="T82" s="436"/>
      <c r="U82" s="436"/>
      <c r="V82" s="436"/>
      <c r="W82" s="436"/>
      <c r="X82" s="436"/>
      <c r="Y82" s="436"/>
      <c r="Z82" s="436"/>
    </row>
    <row r="83" spans="1:26" ht="25.5" customHeight="1">
      <c r="A83" s="237" t="s">
        <v>5</v>
      </c>
      <c r="B83" s="430" t="s">
        <v>262</v>
      </c>
      <c r="C83" s="430"/>
      <c r="D83" s="430"/>
      <c r="E83" s="430"/>
      <c r="F83" s="430"/>
      <c r="G83" s="430"/>
      <c r="H83" s="430"/>
      <c r="I83" s="430"/>
      <c r="J83" s="430"/>
      <c r="K83" s="430"/>
      <c r="L83" s="430"/>
      <c r="M83" s="430"/>
      <c r="N83" s="430"/>
      <c r="O83" s="430"/>
      <c r="P83" s="430"/>
      <c r="Q83" s="430"/>
      <c r="R83" s="430"/>
      <c r="S83" s="430"/>
      <c r="T83" s="430"/>
      <c r="U83" s="430"/>
      <c r="V83" s="430"/>
      <c r="W83" s="430"/>
      <c r="X83" s="430"/>
      <c r="Y83" s="430"/>
      <c r="Z83" s="430"/>
    </row>
    <row r="84" spans="1:26" ht="25.5" customHeight="1">
      <c r="A84" s="19" t="s">
        <v>6</v>
      </c>
      <c r="B84" s="437" t="s">
        <v>7</v>
      </c>
      <c r="C84" s="437"/>
      <c r="D84" s="437"/>
      <c r="E84" s="437"/>
      <c r="F84" s="437"/>
      <c r="G84" s="437"/>
      <c r="H84" s="437"/>
      <c r="I84" s="437"/>
      <c r="J84" s="437"/>
      <c r="K84" s="437"/>
      <c r="L84" s="437"/>
      <c r="M84" s="437"/>
      <c r="N84" s="437"/>
      <c r="O84" s="437"/>
      <c r="P84" s="437"/>
      <c r="Q84" s="437"/>
      <c r="R84" s="437"/>
      <c r="S84" s="437"/>
      <c r="T84" s="437"/>
      <c r="U84" s="437"/>
      <c r="V84" s="437"/>
      <c r="W84" s="437"/>
      <c r="X84" s="437"/>
      <c r="Y84" s="437"/>
      <c r="Z84" s="437"/>
    </row>
    <row r="85" spans="1:26" ht="25.5" customHeight="1">
      <c r="A85" s="151" t="s">
        <v>103</v>
      </c>
      <c r="B85" s="436" t="s">
        <v>9</v>
      </c>
      <c r="C85" s="436"/>
      <c r="D85" s="436"/>
      <c r="E85" s="436"/>
      <c r="F85" s="436"/>
      <c r="G85" s="436"/>
      <c r="H85" s="436"/>
      <c r="I85" s="436"/>
      <c r="J85" s="436"/>
      <c r="K85" s="436"/>
      <c r="L85" s="436"/>
      <c r="M85" s="436"/>
      <c r="N85" s="436"/>
      <c r="O85" s="436"/>
      <c r="P85" s="436"/>
      <c r="Q85" s="436"/>
      <c r="R85" s="436"/>
      <c r="S85" s="436"/>
      <c r="T85" s="436"/>
      <c r="U85" s="436"/>
      <c r="V85" s="436"/>
      <c r="W85" s="436"/>
      <c r="X85" s="436"/>
      <c r="Y85" s="436"/>
      <c r="Z85" s="436"/>
    </row>
    <row r="86" spans="1:26" ht="18" customHeight="1">
      <c r="A86" s="21" t="s">
        <v>104</v>
      </c>
      <c r="B86" s="567" t="s">
        <v>200</v>
      </c>
      <c r="C86" s="567"/>
      <c r="D86" s="567"/>
      <c r="E86" s="567"/>
      <c r="F86" s="567"/>
      <c r="G86" s="567"/>
      <c r="H86" s="567"/>
      <c r="I86" s="567"/>
      <c r="J86" s="567"/>
      <c r="K86" s="567"/>
      <c r="L86" s="567"/>
      <c r="M86" s="567"/>
      <c r="N86" s="567"/>
      <c r="O86" s="567"/>
      <c r="P86" s="567"/>
      <c r="Q86" s="567"/>
      <c r="R86" s="567"/>
      <c r="S86" s="567"/>
      <c r="T86" s="567"/>
      <c r="U86" s="567"/>
      <c r="V86" s="567"/>
      <c r="W86" s="567"/>
      <c r="X86" s="567"/>
      <c r="Y86" s="567"/>
      <c r="Z86" s="567"/>
    </row>
    <row r="87" spans="1:26" ht="18" customHeight="1">
      <c r="A87" s="18" t="s">
        <v>105</v>
      </c>
      <c r="B87" s="425" t="s">
        <v>79</v>
      </c>
      <c r="C87" s="425"/>
      <c r="D87" s="425"/>
      <c r="E87" s="425"/>
      <c r="F87" s="425"/>
      <c r="G87" s="425"/>
      <c r="H87" s="425"/>
      <c r="I87" s="425"/>
      <c r="J87" s="425"/>
      <c r="K87" s="425"/>
      <c r="L87" s="425"/>
      <c r="M87" s="425"/>
      <c r="N87" s="425"/>
      <c r="O87" s="425"/>
      <c r="P87" s="425"/>
      <c r="Q87" s="425"/>
      <c r="R87" s="425"/>
      <c r="S87" s="425"/>
      <c r="T87" s="425"/>
      <c r="U87" s="425"/>
      <c r="V87" s="425"/>
      <c r="W87" s="425"/>
      <c r="X87" s="425"/>
      <c r="Y87" s="425"/>
      <c r="Z87" s="425"/>
    </row>
    <row r="88" spans="1:26">
      <c r="A88" s="423" t="s">
        <v>14</v>
      </c>
      <c r="B88" s="426" t="s">
        <v>106</v>
      </c>
      <c r="C88" s="426" t="s">
        <v>16</v>
      </c>
      <c r="D88" s="426"/>
      <c r="E88" s="426"/>
      <c r="F88" s="426"/>
      <c r="G88" s="426"/>
      <c r="H88" s="426"/>
      <c r="I88" s="426"/>
      <c r="J88" s="426"/>
      <c r="K88" s="423" t="s">
        <v>17</v>
      </c>
      <c r="L88" s="423"/>
      <c r="M88" s="423"/>
      <c r="N88" s="423"/>
      <c r="O88" s="426"/>
      <c r="P88" s="426"/>
      <c r="Q88" s="426"/>
      <c r="R88" s="426"/>
      <c r="S88" s="426"/>
      <c r="T88" s="426"/>
      <c r="U88" s="426"/>
      <c r="V88" s="426"/>
      <c r="W88" s="426"/>
      <c r="X88" s="426"/>
      <c r="Y88" s="426"/>
      <c r="Z88" s="426"/>
    </row>
    <row r="89" spans="1:26">
      <c r="A89" s="423"/>
      <c r="B89" s="426"/>
      <c r="C89" s="426"/>
      <c r="D89" s="426"/>
      <c r="E89" s="426"/>
      <c r="F89" s="426"/>
      <c r="G89" s="426"/>
      <c r="H89" s="426"/>
      <c r="I89" s="426"/>
      <c r="J89" s="426"/>
      <c r="K89" s="146">
        <v>1</v>
      </c>
      <c r="L89" s="146">
        <v>2</v>
      </c>
      <c r="M89" s="146">
        <v>3</v>
      </c>
      <c r="N89" s="146">
        <v>4</v>
      </c>
      <c r="O89" s="426"/>
      <c r="P89" s="426"/>
      <c r="Q89" s="426"/>
      <c r="R89" s="426"/>
      <c r="S89" s="426"/>
      <c r="T89" s="426"/>
      <c r="U89" s="426"/>
      <c r="V89" s="426"/>
      <c r="W89" s="426"/>
      <c r="X89" s="426"/>
      <c r="Y89" s="426"/>
      <c r="Z89" s="426"/>
    </row>
    <row r="90" spans="1:26" ht="43" customHeight="1">
      <c r="A90" s="55" t="s">
        <v>201</v>
      </c>
      <c r="B90" s="56" t="s">
        <v>202</v>
      </c>
      <c r="C90" s="575" t="s">
        <v>203</v>
      </c>
      <c r="D90" s="575"/>
      <c r="E90" s="575"/>
      <c r="F90" s="575"/>
      <c r="G90" s="575"/>
      <c r="H90" s="575"/>
      <c r="I90" s="575"/>
      <c r="J90" s="575"/>
      <c r="K90" s="159"/>
      <c r="L90" s="158"/>
      <c r="M90" s="158"/>
      <c r="N90" s="163">
        <v>1</v>
      </c>
      <c r="O90" s="424"/>
      <c r="P90" s="424"/>
      <c r="Q90" s="424"/>
      <c r="R90" s="424"/>
      <c r="S90" s="424"/>
      <c r="T90" s="424"/>
      <c r="U90" s="424"/>
      <c r="V90" s="424"/>
      <c r="W90" s="424"/>
      <c r="X90" s="424"/>
      <c r="Y90" s="424"/>
      <c r="Z90" s="424"/>
    </row>
    <row r="91" spans="1:26" ht="26.5" customHeight="1">
      <c r="A91" s="424"/>
      <c r="B91" s="426" t="s">
        <v>21</v>
      </c>
      <c r="C91" s="426" t="s">
        <v>22</v>
      </c>
      <c r="D91" s="426"/>
      <c r="E91" s="426"/>
      <c r="F91" s="426"/>
      <c r="G91" s="426"/>
      <c r="H91" s="426"/>
      <c r="I91" s="426"/>
      <c r="J91" s="426"/>
      <c r="K91" s="426"/>
      <c r="L91" s="426"/>
      <c r="M91" s="426"/>
      <c r="N91" s="426"/>
      <c r="O91" s="506" t="s">
        <v>23</v>
      </c>
      <c r="P91" s="506" t="s">
        <v>192</v>
      </c>
      <c r="Q91" s="506" t="s">
        <v>193</v>
      </c>
      <c r="R91" s="432" t="s">
        <v>377</v>
      </c>
      <c r="S91" s="432" t="s">
        <v>378</v>
      </c>
      <c r="T91" s="432" t="s">
        <v>389</v>
      </c>
      <c r="U91" s="432" t="s">
        <v>396</v>
      </c>
      <c r="V91" s="432" t="s">
        <v>399</v>
      </c>
      <c r="W91" s="432" t="s">
        <v>412</v>
      </c>
      <c r="X91" s="506" t="s">
        <v>311</v>
      </c>
      <c r="Y91" s="423" t="s">
        <v>24</v>
      </c>
      <c r="Z91" s="423"/>
    </row>
    <row r="92" spans="1:26" ht="28.5" customHeight="1">
      <c r="A92" s="424"/>
      <c r="B92" s="426"/>
      <c r="C92" s="146" t="s">
        <v>25</v>
      </c>
      <c r="D92" s="146" t="s">
        <v>26</v>
      </c>
      <c r="E92" s="146" t="s">
        <v>27</v>
      </c>
      <c r="F92" s="146" t="s">
        <v>28</v>
      </c>
      <c r="G92" s="146" t="s">
        <v>27</v>
      </c>
      <c r="H92" s="146" t="s">
        <v>29</v>
      </c>
      <c r="I92" s="146" t="s">
        <v>29</v>
      </c>
      <c r="J92" s="146" t="s">
        <v>28</v>
      </c>
      <c r="K92" s="146" t="s">
        <v>30</v>
      </c>
      <c r="L92" s="146" t="s">
        <v>31</v>
      </c>
      <c r="M92" s="146" t="s">
        <v>32</v>
      </c>
      <c r="N92" s="146" t="s">
        <v>33</v>
      </c>
      <c r="O92" s="507"/>
      <c r="P92" s="507"/>
      <c r="Q92" s="507"/>
      <c r="R92" s="432"/>
      <c r="S92" s="432"/>
      <c r="T92" s="432"/>
      <c r="U92" s="432"/>
      <c r="V92" s="432"/>
      <c r="W92" s="432"/>
      <c r="X92" s="507"/>
      <c r="Y92" s="147" t="s">
        <v>34</v>
      </c>
      <c r="Z92" s="146" t="s">
        <v>35</v>
      </c>
    </row>
    <row r="93" spans="1:26" ht="48" customHeight="1">
      <c r="A93" s="148">
        <v>1</v>
      </c>
      <c r="B93" s="153" t="s">
        <v>204</v>
      </c>
      <c r="C93" s="88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30">
        <v>1297964.23</v>
      </c>
      <c r="P93" s="333"/>
      <c r="Q93" s="333"/>
      <c r="R93" s="333"/>
      <c r="S93" s="333"/>
      <c r="T93" s="333"/>
      <c r="U93" s="333"/>
      <c r="V93" s="333"/>
      <c r="W93" s="416">
        <v>-1297964.23</v>
      </c>
      <c r="X93" s="205">
        <f t="shared" ref="X93" si="9">SUM(O93:W93)</f>
        <v>0</v>
      </c>
      <c r="Y93" s="30" t="s">
        <v>93</v>
      </c>
      <c r="Z93" s="149" t="s">
        <v>94</v>
      </c>
    </row>
    <row r="94" spans="1:26" ht="23.5" customHeight="1">
      <c r="A94" s="90"/>
      <c r="B94" s="576" t="s">
        <v>101</v>
      </c>
      <c r="C94" s="576"/>
      <c r="D94" s="576"/>
      <c r="E94" s="576"/>
      <c r="F94" s="576"/>
      <c r="G94" s="576"/>
      <c r="H94" s="576"/>
      <c r="I94" s="576"/>
      <c r="J94" s="576"/>
      <c r="K94" s="576"/>
      <c r="L94" s="576"/>
      <c r="M94" s="576"/>
      <c r="N94" s="576"/>
      <c r="O94" s="47">
        <f>SUM(O93:O93)</f>
        <v>1297964.23</v>
      </c>
      <c r="P94" s="47">
        <f t="shared" ref="P94:X94" si="10">SUM(P93:P93)</f>
        <v>0</v>
      </c>
      <c r="Q94" s="47">
        <f t="shared" ref="Q94:V94" si="11">SUM(Q93:Q93)</f>
        <v>0</v>
      </c>
      <c r="R94" s="47">
        <f t="shared" si="11"/>
        <v>0</v>
      </c>
      <c r="S94" s="47">
        <f t="shared" si="11"/>
        <v>0</v>
      </c>
      <c r="T94" s="47">
        <f t="shared" si="11"/>
        <v>0</v>
      </c>
      <c r="U94" s="47">
        <f t="shared" si="11"/>
        <v>0</v>
      </c>
      <c r="V94" s="47">
        <f t="shared" si="11"/>
        <v>0</v>
      </c>
      <c r="W94" s="47">
        <f t="shared" si="10"/>
        <v>-1297964.23</v>
      </c>
      <c r="X94" s="47">
        <f t="shared" si="10"/>
        <v>0</v>
      </c>
      <c r="Y94" s="82"/>
      <c r="Z94" s="82"/>
    </row>
    <row r="112" s="14" customFormat="1"/>
    <row r="113" spans="1:26">
      <c r="C113" s="40"/>
      <c r="D113" s="40"/>
      <c r="E113" s="40"/>
      <c r="F113" s="40"/>
      <c r="G113" s="426" t="s">
        <v>237</v>
      </c>
      <c r="H113" s="426"/>
      <c r="I113" s="426"/>
      <c r="J113" s="426"/>
      <c r="K113" s="426"/>
      <c r="L113" s="426"/>
      <c r="M113" s="426"/>
      <c r="N113" s="426"/>
      <c r="O113" s="426"/>
      <c r="P113" s="426"/>
      <c r="Q113" s="426"/>
      <c r="R113" s="426"/>
      <c r="S113" s="426"/>
      <c r="T113" s="426"/>
      <c r="U113" s="426"/>
      <c r="V113" s="426"/>
      <c r="W113" s="426"/>
      <c r="X113" s="426"/>
      <c r="Y113" s="426"/>
      <c r="Z113" s="426"/>
    </row>
    <row r="114" spans="1:26">
      <c r="G114" s="425" t="s">
        <v>0</v>
      </c>
      <c r="H114" s="425"/>
      <c r="I114" s="425"/>
      <c r="J114" s="425"/>
      <c r="K114" s="425"/>
      <c r="L114" s="425"/>
      <c r="M114" s="425"/>
      <c r="N114" s="425"/>
      <c r="O114" s="431" t="s">
        <v>139</v>
      </c>
      <c r="P114" s="431"/>
      <c r="Q114" s="431"/>
      <c r="R114" s="431"/>
      <c r="S114" s="431"/>
      <c r="T114" s="431"/>
      <c r="U114" s="431"/>
      <c r="V114" s="431"/>
      <c r="W114" s="431"/>
      <c r="X114" s="431"/>
      <c r="Y114" s="431"/>
      <c r="Z114" s="431"/>
    </row>
    <row r="115" spans="1:26">
      <c r="G115" s="425" t="s">
        <v>2</v>
      </c>
      <c r="H115" s="425"/>
      <c r="I115" s="425"/>
      <c r="J115" s="425"/>
      <c r="K115" s="425"/>
      <c r="L115" s="425"/>
      <c r="M115" s="425"/>
      <c r="N115" s="425"/>
      <c r="O115" s="425" t="s">
        <v>44</v>
      </c>
      <c r="P115" s="425"/>
      <c r="Q115" s="425"/>
      <c r="R115" s="425"/>
      <c r="S115" s="425"/>
      <c r="T115" s="425"/>
      <c r="U115" s="425"/>
      <c r="V115" s="425"/>
      <c r="W115" s="425"/>
      <c r="X115" s="425"/>
      <c r="Y115" s="425"/>
      <c r="Z115" s="425"/>
    </row>
    <row r="116" spans="1:26"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6" ht="23">
      <c r="A117" s="18" t="s">
        <v>3</v>
      </c>
      <c r="B117" s="436" t="s">
        <v>4</v>
      </c>
      <c r="C117" s="436"/>
      <c r="D117" s="436"/>
      <c r="E117" s="436"/>
      <c r="F117" s="436"/>
      <c r="G117" s="436"/>
      <c r="H117" s="436"/>
      <c r="I117" s="436"/>
      <c r="J117" s="436"/>
      <c r="K117" s="436"/>
      <c r="L117" s="436"/>
      <c r="M117" s="436"/>
      <c r="N117" s="436"/>
      <c r="O117" s="436"/>
      <c r="P117" s="436"/>
      <c r="Q117" s="436"/>
      <c r="R117" s="436"/>
      <c r="S117" s="436"/>
      <c r="T117" s="436"/>
      <c r="U117" s="436"/>
      <c r="V117" s="436"/>
      <c r="W117" s="436"/>
      <c r="X117" s="436"/>
      <c r="Y117" s="436"/>
      <c r="Z117" s="436"/>
    </row>
    <row r="118" spans="1:26" ht="20.5" customHeight="1">
      <c r="A118" s="237" t="s">
        <v>5</v>
      </c>
      <c r="B118" s="430" t="s">
        <v>262</v>
      </c>
      <c r="C118" s="430"/>
      <c r="D118" s="430"/>
      <c r="E118" s="430"/>
      <c r="F118" s="430"/>
      <c r="G118" s="430"/>
      <c r="H118" s="430"/>
      <c r="I118" s="430"/>
      <c r="J118" s="430"/>
      <c r="K118" s="430"/>
      <c r="L118" s="430"/>
      <c r="M118" s="430"/>
      <c r="N118" s="430"/>
      <c r="O118" s="430"/>
      <c r="P118" s="430"/>
      <c r="Q118" s="430"/>
      <c r="R118" s="430"/>
      <c r="S118" s="430"/>
      <c r="T118" s="430"/>
      <c r="U118" s="430"/>
      <c r="V118" s="430"/>
      <c r="W118" s="430"/>
      <c r="X118" s="430"/>
      <c r="Y118" s="430"/>
      <c r="Z118" s="430"/>
    </row>
    <row r="119" spans="1:26" ht="31.5" customHeight="1">
      <c r="A119" s="19" t="s">
        <v>6</v>
      </c>
      <c r="B119" s="437" t="s">
        <v>7</v>
      </c>
      <c r="C119" s="437"/>
      <c r="D119" s="437"/>
      <c r="E119" s="437"/>
      <c r="F119" s="437"/>
      <c r="G119" s="437"/>
      <c r="H119" s="437"/>
      <c r="I119" s="437"/>
      <c r="J119" s="437"/>
      <c r="K119" s="437"/>
      <c r="L119" s="437"/>
      <c r="M119" s="437"/>
      <c r="N119" s="437"/>
      <c r="O119" s="437"/>
      <c r="P119" s="437"/>
      <c r="Q119" s="437"/>
      <c r="R119" s="437"/>
      <c r="S119" s="437"/>
      <c r="T119" s="437"/>
      <c r="U119" s="437"/>
      <c r="V119" s="437"/>
      <c r="W119" s="437"/>
      <c r="X119" s="437"/>
      <c r="Y119" s="437"/>
      <c r="Z119" s="437"/>
    </row>
    <row r="120" spans="1:26" ht="20.5" customHeight="1">
      <c r="A120" s="172" t="s">
        <v>103</v>
      </c>
      <c r="B120" s="436" t="s">
        <v>9</v>
      </c>
      <c r="C120" s="436"/>
      <c r="D120" s="436"/>
      <c r="E120" s="436"/>
      <c r="F120" s="436"/>
      <c r="G120" s="436"/>
      <c r="H120" s="436"/>
      <c r="I120" s="436"/>
      <c r="J120" s="436"/>
      <c r="K120" s="436"/>
      <c r="L120" s="436"/>
      <c r="M120" s="436"/>
      <c r="N120" s="436"/>
      <c r="O120" s="436"/>
      <c r="P120" s="436"/>
      <c r="Q120" s="436"/>
      <c r="R120" s="436"/>
      <c r="S120" s="436"/>
      <c r="T120" s="436"/>
      <c r="U120" s="436"/>
      <c r="V120" s="436"/>
      <c r="W120" s="436"/>
      <c r="X120" s="436"/>
      <c r="Y120" s="436"/>
      <c r="Z120" s="436"/>
    </row>
    <row r="121" spans="1:26" ht="26.15" customHeight="1">
      <c r="A121" s="21" t="s">
        <v>104</v>
      </c>
      <c r="B121" s="577" t="s">
        <v>307</v>
      </c>
      <c r="C121" s="577"/>
      <c r="D121" s="577"/>
      <c r="E121" s="577"/>
      <c r="F121" s="577"/>
      <c r="G121" s="577"/>
      <c r="H121" s="577"/>
      <c r="I121" s="577"/>
      <c r="J121" s="577"/>
      <c r="K121" s="577"/>
      <c r="L121" s="577"/>
      <c r="M121" s="577"/>
      <c r="N121" s="577"/>
      <c r="O121" s="577"/>
      <c r="P121" s="577"/>
      <c r="Q121" s="577"/>
      <c r="R121" s="577"/>
      <c r="S121" s="577"/>
      <c r="T121" s="577"/>
      <c r="U121" s="577"/>
      <c r="V121" s="577"/>
      <c r="W121" s="577"/>
      <c r="X121" s="577"/>
      <c r="Y121" s="577"/>
      <c r="Z121" s="577"/>
    </row>
    <row r="122" spans="1:26" ht="26.5" customHeight="1">
      <c r="A122" s="18" t="s">
        <v>105</v>
      </c>
      <c r="B122" s="425" t="s">
        <v>79</v>
      </c>
      <c r="C122" s="425"/>
      <c r="D122" s="425"/>
      <c r="E122" s="425"/>
      <c r="F122" s="425"/>
      <c r="G122" s="425"/>
      <c r="H122" s="425"/>
      <c r="I122" s="425"/>
      <c r="J122" s="425"/>
      <c r="K122" s="425"/>
      <c r="L122" s="425"/>
      <c r="M122" s="425"/>
      <c r="N122" s="425"/>
      <c r="O122" s="425"/>
      <c r="P122" s="425"/>
      <c r="Q122" s="425"/>
      <c r="R122" s="425"/>
      <c r="S122" s="425"/>
      <c r="T122" s="425"/>
      <c r="U122" s="425"/>
      <c r="V122" s="425"/>
      <c r="W122" s="425"/>
      <c r="X122" s="425"/>
      <c r="Y122" s="425"/>
      <c r="Z122" s="425"/>
    </row>
    <row r="123" spans="1:26">
      <c r="A123" s="423" t="s">
        <v>14</v>
      </c>
      <c r="B123" s="426" t="s">
        <v>106</v>
      </c>
      <c r="C123" s="426" t="s">
        <v>16</v>
      </c>
      <c r="D123" s="426"/>
      <c r="E123" s="426"/>
      <c r="F123" s="426"/>
      <c r="G123" s="426"/>
      <c r="H123" s="426"/>
      <c r="I123" s="426"/>
      <c r="J123" s="426"/>
      <c r="K123" s="423" t="s">
        <v>17</v>
      </c>
      <c r="L123" s="423"/>
      <c r="M123" s="423"/>
      <c r="N123" s="423"/>
      <c r="O123" s="426"/>
      <c r="P123" s="426"/>
      <c r="Q123" s="426"/>
      <c r="R123" s="426"/>
      <c r="S123" s="426"/>
      <c r="T123" s="426"/>
      <c r="U123" s="426"/>
      <c r="V123" s="426"/>
      <c r="W123" s="426"/>
      <c r="X123" s="426"/>
      <c r="Y123" s="426"/>
      <c r="Z123" s="426"/>
    </row>
    <row r="124" spans="1:26">
      <c r="A124" s="423"/>
      <c r="B124" s="426"/>
      <c r="C124" s="426"/>
      <c r="D124" s="426"/>
      <c r="E124" s="426"/>
      <c r="F124" s="426"/>
      <c r="G124" s="426"/>
      <c r="H124" s="426"/>
      <c r="I124" s="426"/>
      <c r="J124" s="426"/>
      <c r="K124" s="164">
        <v>1</v>
      </c>
      <c r="L124" s="164">
        <v>2</v>
      </c>
      <c r="M124" s="164">
        <v>3</v>
      </c>
      <c r="N124" s="164">
        <v>4</v>
      </c>
      <c r="O124" s="426"/>
      <c r="P124" s="426"/>
      <c r="Q124" s="426"/>
      <c r="R124" s="426"/>
      <c r="S124" s="426"/>
      <c r="T124" s="426"/>
      <c r="U124" s="426"/>
      <c r="V124" s="426"/>
      <c r="W124" s="426"/>
      <c r="X124" s="426"/>
      <c r="Y124" s="426"/>
      <c r="Z124" s="426"/>
    </row>
    <row r="125" spans="1:26" ht="44.5" customHeight="1">
      <c r="A125" s="171" t="s">
        <v>227</v>
      </c>
      <c r="B125" s="170" t="s">
        <v>228</v>
      </c>
      <c r="C125" s="575" t="s">
        <v>229</v>
      </c>
      <c r="D125" s="575"/>
      <c r="E125" s="575"/>
      <c r="F125" s="575"/>
      <c r="G125" s="575"/>
      <c r="H125" s="575"/>
      <c r="I125" s="575"/>
      <c r="J125" s="575"/>
      <c r="K125" s="159"/>
      <c r="L125" s="158"/>
      <c r="M125" s="158"/>
      <c r="N125" s="158">
        <v>1</v>
      </c>
      <c r="O125" s="424"/>
      <c r="P125" s="424"/>
      <c r="Q125" s="424"/>
      <c r="R125" s="424"/>
      <c r="S125" s="424"/>
      <c r="T125" s="424"/>
      <c r="U125" s="424"/>
      <c r="V125" s="424"/>
      <c r="W125" s="424"/>
      <c r="X125" s="424"/>
      <c r="Y125" s="424"/>
      <c r="Z125" s="424"/>
    </row>
    <row r="126" spans="1:26">
      <c r="A126" s="424"/>
      <c r="B126" s="426" t="s">
        <v>21</v>
      </c>
      <c r="C126" s="426" t="s">
        <v>22</v>
      </c>
      <c r="D126" s="426"/>
      <c r="E126" s="426"/>
      <c r="F126" s="426"/>
      <c r="G126" s="426"/>
      <c r="H126" s="426"/>
      <c r="I126" s="426"/>
      <c r="J126" s="426"/>
      <c r="K126" s="426"/>
      <c r="L126" s="426"/>
      <c r="M126" s="426"/>
      <c r="N126" s="426"/>
      <c r="O126" s="506" t="s">
        <v>23</v>
      </c>
      <c r="P126" s="506" t="s">
        <v>192</v>
      </c>
      <c r="Q126" s="506" t="s">
        <v>193</v>
      </c>
      <c r="R126" s="432" t="s">
        <v>377</v>
      </c>
      <c r="S126" s="432" t="s">
        <v>378</v>
      </c>
      <c r="T126" s="432" t="s">
        <v>389</v>
      </c>
      <c r="U126" s="432" t="s">
        <v>396</v>
      </c>
      <c r="V126" s="432" t="s">
        <v>399</v>
      </c>
      <c r="W126" s="432" t="s">
        <v>412</v>
      </c>
      <c r="X126" s="506" t="s">
        <v>311</v>
      </c>
      <c r="Y126" s="423" t="s">
        <v>24</v>
      </c>
      <c r="Z126" s="423"/>
    </row>
    <row r="127" spans="1:26">
      <c r="A127" s="424"/>
      <c r="B127" s="426"/>
      <c r="C127" s="164" t="s">
        <v>25</v>
      </c>
      <c r="D127" s="164" t="s">
        <v>26</v>
      </c>
      <c r="E127" s="164" t="s">
        <v>27</v>
      </c>
      <c r="F127" s="164" t="s">
        <v>28</v>
      </c>
      <c r="G127" s="164" t="s">
        <v>27</v>
      </c>
      <c r="H127" s="164" t="s">
        <v>29</v>
      </c>
      <c r="I127" s="164" t="s">
        <v>29</v>
      </c>
      <c r="J127" s="164" t="s">
        <v>28</v>
      </c>
      <c r="K127" s="164" t="s">
        <v>30</v>
      </c>
      <c r="L127" s="164" t="s">
        <v>31</v>
      </c>
      <c r="M127" s="164" t="s">
        <v>32</v>
      </c>
      <c r="N127" s="164" t="s">
        <v>33</v>
      </c>
      <c r="O127" s="507"/>
      <c r="P127" s="507"/>
      <c r="Q127" s="507"/>
      <c r="R127" s="432"/>
      <c r="S127" s="432"/>
      <c r="T127" s="432"/>
      <c r="U127" s="432"/>
      <c r="V127" s="432"/>
      <c r="W127" s="432"/>
      <c r="X127" s="507"/>
      <c r="Y127" s="165" t="s">
        <v>34</v>
      </c>
      <c r="Z127" s="164" t="s">
        <v>35</v>
      </c>
    </row>
    <row r="128" spans="1:26" ht="67.5" customHeight="1">
      <c r="A128" s="166">
        <v>1</v>
      </c>
      <c r="B128" s="167" t="s">
        <v>230</v>
      </c>
      <c r="C128" s="88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160"/>
      <c r="O128" s="30">
        <v>1805</v>
      </c>
      <c r="P128" s="333"/>
      <c r="Q128" s="333"/>
      <c r="R128" s="333"/>
      <c r="S128" s="333"/>
      <c r="T128" s="333"/>
      <c r="U128" s="333"/>
      <c r="V128" s="333"/>
      <c r="W128" s="333"/>
      <c r="X128" s="205">
        <f t="shared" ref="X128" si="12">SUM(O128:W128)</f>
        <v>1805</v>
      </c>
      <c r="Y128" s="137" t="s">
        <v>54</v>
      </c>
      <c r="Z128" s="395" t="s">
        <v>321</v>
      </c>
    </row>
    <row r="129" spans="1:26" ht="62.15" customHeight="1">
      <c r="A129" s="166">
        <v>2</v>
      </c>
      <c r="B129" s="407" t="s">
        <v>411</v>
      </c>
      <c r="C129" s="88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30">
        <v>3375</v>
      </c>
      <c r="P129" s="333">
        <v>3837</v>
      </c>
      <c r="Q129" s="333"/>
      <c r="R129" s="333"/>
      <c r="S129" s="333"/>
      <c r="T129" s="333"/>
      <c r="U129" s="333"/>
      <c r="V129" s="333"/>
      <c r="W129" s="333"/>
      <c r="X129" s="205">
        <f>SUM(O129:W129)</f>
        <v>7212</v>
      </c>
      <c r="Y129" s="137" t="s">
        <v>231</v>
      </c>
      <c r="Z129" s="167" t="s">
        <v>232</v>
      </c>
    </row>
    <row r="130" spans="1:26" ht="26.5" customHeight="1">
      <c r="A130" s="90"/>
      <c r="B130" s="576" t="s">
        <v>101</v>
      </c>
      <c r="C130" s="576"/>
      <c r="D130" s="576"/>
      <c r="E130" s="576"/>
      <c r="F130" s="576"/>
      <c r="G130" s="576"/>
      <c r="H130" s="576"/>
      <c r="I130" s="576"/>
      <c r="J130" s="576"/>
      <c r="K130" s="576"/>
      <c r="L130" s="576"/>
      <c r="M130" s="576"/>
      <c r="N130" s="576"/>
      <c r="O130" s="47">
        <f>SUM(O128:O129)</f>
        <v>5180</v>
      </c>
      <c r="P130" s="47">
        <f t="shared" ref="P130:V130" si="13">SUM(P128:P129)</f>
        <v>3837</v>
      </c>
      <c r="Q130" s="47">
        <f t="shared" si="13"/>
        <v>0</v>
      </c>
      <c r="R130" s="47">
        <f t="shared" si="13"/>
        <v>0</v>
      </c>
      <c r="S130" s="47">
        <f t="shared" si="13"/>
        <v>0</v>
      </c>
      <c r="T130" s="47">
        <f t="shared" si="13"/>
        <v>0</v>
      </c>
      <c r="U130" s="47">
        <f t="shared" si="13"/>
        <v>0</v>
      </c>
      <c r="V130" s="47">
        <f t="shared" si="13"/>
        <v>0</v>
      </c>
      <c r="W130" s="47">
        <f t="shared" ref="W130:X130" si="14">SUM(W128:W129)</f>
        <v>0</v>
      </c>
      <c r="X130" s="47">
        <f t="shared" si="14"/>
        <v>9017</v>
      </c>
      <c r="Y130" s="82"/>
      <c r="Z130" s="82"/>
    </row>
    <row r="141" spans="1:26" ht="17.149999999999999" customHeight="1">
      <c r="C141" s="40"/>
      <c r="D141" s="40"/>
      <c r="E141" s="40"/>
      <c r="F141" s="40"/>
      <c r="G141" s="426" t="s">
        <v>237</v>
      </c>
      <c r="H141" s="426"/>
      <c r="I141" s="426"/>
      <c r="J141" s="426"/>
      <c r="K141" s="426"/>
      <c r="L141" s="426"/>
      <c r="M141" s="426"/>
      <c r="N141" s="426"/>
      <c r="O141" s="426"/>
      <c r="P141" s="426"/>
      <c r="Q141" s="426"/>
      <c r="R141" s="426"/>
      <c r="S141" s="426"/>
      <c r="T141" s="426"/>
      <c r="U141" s="426"/>
      <c r="V141" s="426"/>
      <c r="W141" s="426"/>
      <c r="X141" s="426"/>
      <c r="Y141" s="426"/>
      <c r="Z141" s="426"/>
    </row>
    <row r="142" spans="1:26" ht="17.149999999999999" customHeight="1">
      <c r="G142" s="425" t="s">
        <v>0</v>
      </c>
      <c r="H142" s="425"/>
      <c r="I142" s="425"/>
      <c r="J142" s="425"/>
      <c r="K142" s="425"/>
      <c r="L142" s="425"/>
      <c r="M142" s="425"/>
      <c r="N142" s="425"/>
      <c r="O142" s="431" t="s">
        <v>139</v>
      </c>
      <c r="P142" s="431"/>
      <c r="Q142" s="431"/>
      <c r="R142" s="431"/>
      <c r="S142" s="431"/>
      <c r="T142" s="431"/>
      <c r="U142" s="431"/>
      <c r="V142" s="431"/>
      <c r="W142" s="431"/>
      <c r="X142" s="431"/>
      <c r="Y142" s="431"/>
      <c r="Z142" s="431"/>
    </row>
    <row r="143" spans="1:26" ht="17.149999999999999" customHeight="1">
      <c r="G143" s="425" t="s">
        <v>2</v>
      </c>
      <c r="H143" s="425"/>
      <c r="I143" s="425"/>
      <c r="J143" s="425"/>
      <c r="K143" s="425"/>
      <c r="L143" s="425"/>
      <c r="M143" s="425"/>
      <c r="N143" s="425"/>
      <c r="O143" s="425" t="s">
        <v>44</v>
      </c>
      <c r="P143" s="425"/>
      <c r="Q143" s="425"/>
      <c r="R143" s="425"/>
      <c r="S143" s="425"/>
      <c r="T143" s="425"/>
      <c r="U143" s="425"/>
      <c r="V143" s="425"/>
      <c r="W143" s="425"/>
      <c r="X143" s="425"/>
      <c r="Y143" s="425"/>
      <c r="Z143" s="425"/>
    </row>
    <row r="144" spans="1:26"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6" ht="23">
      <c r="A145" s="18" t="s">
        <v>3</v>
      </c>
      <c r="B145" s="436" t="s">
        <v>4</v>
      </c>
      <c r="C145" s="436"/>
      <c r="D145" s="436"/>
      <c r="E145" s="436"/>
      <c r="F145" s="436"/>
      <c r="G145" s="436"/>
      <c r="H145" s="436"/>
      <c r="I145" s="436"/>
      <c r="J145" s="436"/>
      <c r="K145" s="436"/>
      <c r="L145" s="436"/>
      <c r="M145" s="436"/>
      <c r="N145" s="436"/>
      <c r="O145" s="436"/>
      <c r="P145" s="436"/>
      <c r="Q145" s="436"/>
      <c r="R145" s="436"/>
      <c r="S145" s="436"/>
      <c r="T145" s="436"/>
      <c r="U145" s="436"/>
      <c r="V145" s="436"/>
      <c r="W145" s="436"/>
      <c r="X145" s="436"/>
      <c r="Y145" s="436"/>
      <c r="Z145" s="436"/>
    </row>
    <row r="146" spans="1:26" ht="20.5" customHeight="1">
      <c r="A146" s="237" t="s">
        <v>5</v>
      </c>
      <c r="B146" s="430" t="s">
        <v>262</v>
      </c>
      <c r="C146" s="430"/>
      <c r="D146" s="430"/>
      <c r="E146" s="430"/>
      <c r="F146" s="430"/>
      <c r="G146" s="430"/>
      <c r="H146" s="430"/>
      <c r="I146" s="430"/>
      <c r="J146" s="430"/>
      <c r="K146" s="430"/>
      <c r="L146" s="430"/>
      <c r="M146" s="430"/>
      <c r="N146" s="430"/>
      <c r="O146" s="430"/>
      <c r="P146" s="430"/>
      <c r="Q146" s="430"/>
      <c r="R146" s="430"/>
      <c r="S146" s="430"/>
      <c r="T146" s="430"/>
      <c r="U146" s="430"/>
      <c r="V146" s="430"/>
      <c r="W146" s="430"/>
      <c r="X146" s="430"/>
      <c r="Y146" s="430"/>
      <c r="Z146" s="430"/>
    </row>
    <row r="147" spans="1:26" ht="20.5" customHeight="1">
      <c r="A147" s="19" t="s">
        <v>6</v>
      </c>
      <c r="B147" s="437" t="s">
        <v>7</v>
      </c>
      <c r="C147" s="437"/>
      <c r="D147" s="437"/>
      <c r="E147" s="437"/>
      <c r="F147" s="437"/>
      <c r="G147" s="437"/>
      <c r="H147" s="437"/>
      <c r="I147" s="437"/>
      <c r="J147" s="437"/>
      <c r="K147" s="437"/>
      <c r="L147" s="437"/>
      <c r="M147" s="437"/>
      <c r="N147" s="437"/>
      <c r="O147" s="437"/>
      <c r="P147" s="437"/>
      <c r="Q147" s="437"/>
      <c r="R147" s="437"/>
      <c r="S147" s="437"/>
      <c r="T147" s="437"/>
      <c r="U147" s="437"/>
      <c r="V147" s="437"/>
      <c r="W147" s="437"/>
      <c r="X147" s="437"/>
      <c r="Y147" s="437"/>
      <c r="Z147" s="437"/>
    </row>
    <row r="148" spans="1:26" ht="20.5" customHeight="1">
      <c r="A148" s="238" t="s">
        <v>103</v>
      </c>
      <c r="B148" s="436" t="s">
        <v>9</v>
      </c>
      <c r="C148" s="436"/>
      <c r="D148" s="436"/>
      <c r="E148" s="436"/>
      <c r="F148" s="436"/>
      <c r="G148" s="436"/>
      <c r="H148" s="436"/>
      <c r="I148" s="436"/>
      <c r="J148" s="436"/>
      <c r="K148" s="436"/>
      <c r="L148" s="436"/>
      <c r="M148" s="436"/>
      <c r="N148" s="436"/>
      <c r="O148" s="436"/>
      <c r="P148" s="436"/>
      <c r="Q148" s="436"/>
      <c r="R148" s="436"/>
      <c r="S148" s="436"/>
      <c r="T148" s="436"/>
      <c r="U148" s="436"/>
      <c r="V148" s="436"/>
      <c r="W148" s="436"/>
      <c r="X148" s="436"/>
      <c r="Y148" s="436"/>
      <c r="Z148" s="436"/>
    </row>
    <row r="149" spans="1:26" ht="20.5" customHeight="1">
      <c r="A149" s="21" t="s">
        <v>104</v>
      </c>
      <c r="B149" s="567" t="s">
        <v>280</v>
      </c>
      <c r="C149" s="567"/>
      <c r="D149" s="567"/>
      <c r="E149" s="567"/>
      <c r="F149" s="567"/>
      <c r="G149" s="567"/>
      <c r="H149" s="567"/>
      <c r="I149" s="567"/>
      <c r="J149" s="567"/>
      <c r="K149" s="567"/>
      <c r="L149" s="567"/>
      <c r="M149" s="567"/>
      <c r="N149" s="567"/>
      <c r="O149" s="567"/>
      <c r="P149" s="567"/>
      <c r="Q149" s="567"/>
      <c r="R149" s="567"/>
      <c r="S149" s="567"/>
      <c r="T149" s="567"/>
      <c r="U149" s="567"/>
      <c r="V149" s="567"/>
      <c r="W149" s="567"/>
      <c r="X149" s="567"/>
      <c r="Y149" s="567"/>
      <c r="Z149" s="567"/>
    </row>
    <row r="150" spans="1:26" ht="20.5" customHeight="1">
      <c r="A150" s="18" t="s">
        <v>105</v>
      </c>
      <c r="B150" s="425" t="s">
        <v>79</v>
      </c>
      <c r="C150" s="425"/>
      <c r="D150" s="425"/>
      <c r="E150" s="425"/>
      <c r="F150" s="425"/>
      <c r="G150" s="425"/>
      <c r="H150" s="425"/>
      <c r="I150" s="425"/>
      <c r="J150" s="425"/>
      <c r="K150" s="425"/>
      <c r="L150" s="425"/>
      <c r="M150" s="425"/>
      <c r="N150" s="425"/>
      <c r="O150" s="425"/>
      <c r="P150" s="425"/>
      <c r="Q150" s="425"/>
      <c r="R150" s="425"/>
      <c r="S150" s="425"/>
      <c r="T150" s="425"/>
      <c r="U150" s="425"/>
      <c r="V150" s="425"/>
      <c r="W150" s="425"/>
      <c r="X150" s="425"/>
      <c r="Y150" s="425"/>
      <c r="Z150" s="425"/>
    </row>
    <row r="151" spans="1:26">
      <c r="A151" s="423" t="s">
        <v>14</v>
      </c>
      <c r="B151" s="426" t="s">
        <v>106</v>
      </c>
      <c r="C151" s="426" t="s">
        <v>16</v>
      </c>
      <c r="D151" s="426"/>
      <c r="E151" s="426"/>
      <c r="F151" s="426"/>
      <c r="G151" s="426"/>
      <c r="H151" s="426"/>
      <c r="I151" s="426"/>
      <c r="J151" s="426"/>
      <c r="K151" s="423" t="s">
        <v>17</v>
      </c>
      <c r="L151" s="423"/>
      <c r="M151" s="423"/>
      <c r="N151" s="423"/>
      <c r="O151" s="426"/>
      <c r="P151" s="426"/>
      <c r="Q151" s="426"/>
      <c r="R151" s="426"/>
      <c r="S151" s="426"/>
      <c r="T151" s="426"/>
      <c r="U151" s="426"/>
      <c r="V151" s="426"/>
      <c r="W151" s="426"/>
      <c r="X151" s="426"/>
      <c r="Y151" s="426"/>
      <c r="Z151" s="426"/>
    </row>
    <row r="152" spans="1:26">
      <c r="A152" s="423"/>
      <c r="B152" s="426"/>
      <c r="C152" s="426"/>
      <c r="D152" s="426"/>
      <c r="E152" s="426"/>
      <c r="F152" s="426"/>
      <c r="G152" s="426"/>
      <c r="H152" s="426"/>
      <c r="I152" s="426"/>
      <c r="J152" s="426"/>
      <c r="K152" s="227">
        <v>1</v>
      </c>
      <c r="L152" s="227">
        <v>2</v>
      </c>
      <c r="M152" s="227">
        <v>3</v>
      </c>
      <c r="N152" s="227">
        <v>4</v>
      </c>
      <c r="O152" s="426"/>
      <c r="P152" s="426"/>
      <c r="Q152" s="426"/>
      <c r="R152" s="426"/>
      <c r="S152" s="426"/>
      <c r="T152" s="426"/>
      <c r="U152" s="426"/>
      <c r="V152" s="426"/>
      <c r="W152" s="426"/>
      <c r="X152" s="426"/>
      <c r="Y152" s="426"/>
      <c r="Z152" s="426"/>
    </row>
    <row r="153" spans="1:26" ht="92">
      <c r="A153" s="171" t="s">
        <v>289</v>
      </c>
      <c r="B153" s="239" t="s">
        <v>292</v>
      </c>
      <c r="C153" s="575" t="s">
        <v>109</v>
      </c>
      <c r="D153" s="575"/>
      <c r="E153" s="575"/>
      <c r="F153" s="575"/>
      <c r="G153" s="575"/>
      <c r="H153" s="575"/>
      <c r="I153" s="575"/>
      <c r="J153" s="575"/>
      <c r="K153" s="159">
        <v>0.7</v>
      </c>
      <c r="L153" s="158">
        <v>0.3</v>
      </c>
      <c r="M153" s="158"/>
      <c r="N153" s="44"/>
      <c r="O153" s="424"/>
      <c r="P153" s="424"/>
      <c r="Q153" s="424"/>
      <c r="R153" s="424"/>
      <c r="S153" s="424"/>
      <c r="T153" s="424"/>
      <c r="U153" s="424"/>
      <c r="V153" s="424"/>
      <c r="W153" s="424"/>
      <c r="X153" s="424"/>
      <c r="Y153" s="424"/>
      <c r="Z153" s="424"/>
    </row>
    <row r="154" spans="1:26" ht="19.5" customHeight="1">
      <c r="A154" s="424"/>
      <c r="B154" s="426" t="s">
        <v>21</v>
      </c>
      <c r="C154" s="426" t="s">
        <v>22</v>
      </c>
      <c r="D154" s="426"/>
      <c r="E154" s="426"/>
      <c r="F154" s="426"/>
      <c r="G154" s="426"/>
      <c r="H154" s="426"/>
      <c r="I154" s="426"/>
      <c r="J154" s="426"/>
      <c r="K154" s="426"/>
      <c r="L154" s="426"/>
      <c r="M154" s="426"/>
      <c r="N154" s="426"/>
      <c r="O154" s="506" t="s">
        <v>23</v>
      </c>
      <c r="P154" s="506" t="s">
        <v>192</v>
      </c>
      <c r="Q154" s="506" t="s">
        <v>193</v>
      </c>
      <c r="R154" s="432" t="s">
        <v>377</v>
      </c>
      <c r="S154" s="432" t="s">
        <v>378</v>
      </c>
      <c r="T154" s="432" t="s">
        <v>389</v>
      </c>
      <c r="U154" s="432" t="s">
        <v>396</v>
      </c>
      <c r="V154" s="432" t="s">
        <v>399</v>
      </c>
      <c r="W154" s="432" t="s">
        <v>412</v>
      </c>
      <c r="X154" s="506" t="s">
        <v>311</v>
      </c>
      <c r="Y154" s="423" t="s">
        <v>24</v>
      </c>
      <c r="Z154" s="423"/>
    </row>
    <row r="155" spans="1:26" ht="19.5" customHeight="1">
      <c r="A155" s="424"/>
      <c r="B155" s="426"/>
      <c r="C155" s="227" t="s">
        <v>25</v>
      </c>
      <c r="D155" s="227" t="s">
        <v>26</v>
      </c>
      <c r="E155" s="227" t="s">
        <v>27</v>
      </c>
      <c r="F155" s="227" t="s">
        <v>28</v>
      </c>
      <c r="G155" s="227" t="s">
        <v>27</v>
      </c>
      <c r="H155" s="227" t="s">
        <v>29</v>
      </c>
      <c r="I155" s="227" t="s">
        <v>29</v>
      </c>
      <c r="J155" s="227" t="s">
        <v>28</v>
      </c>
      <c r="K155" s="227" t="s">
        <v>30</v>
      </c>
      <c r="L155" s="227" t="s">
        <v>31</v>
      </c>
      <c r="M155" s="227" t="s">
        <v>32</v>
      </c>
      <c r="N155" s="227" t="s">
        <v>33</v>
      </c>
      <c r="O155" s="507"/>
      <c r="P155" s="507"/>
      <c r="Q155" s="507"/>
      <c r="R155" s="432"/>
      <c r="S155" s="432"/>
      <c r="T155" s="432"/>
      <c r="U155" s="432"/>
      <c r="V155" s="432"/>
      <c r="W155" s="432"/>
      <c r="X155" s="507"/>
      <c r="Y155" s="228" t="s">
        <v>34</v>
      </c>
      <c r="Z155" s="227" t="s">
        <v>35</v>
      </c>
    </row>
    <row r="156" spans="1:26" ht="75.75" customHeight="1">
      <c r="A156" s="229">
        <v>1</v>
      </c>
      <c r="B156" s="84" t="s">
        <v>290</v>
      </c>
      <c r="C156" s="88"/>
      <c r="D156" s="127"/>
      <c r="E156" s="127"/>
      <c r="F156" s="127"/>
      <c r="G156" s="127"/>
      <c r="H156" s="127"/>
      <c r="I156" s="127"/>
      <c r="J156" s="227"/>
      <c r="K156" s="227"/>
      <c r="L156" s="227"/>
      <c r="M156" s="227"/>
      <c r="N156" s="227"/>
      <c r="O156" s="30">
        <f>546720.65-3140</f>
        <v>543580.65</v>
      </c>
      <c r="P156" s="333">
        <v>-226097</v>
      </c>
      <c r="Q156" s="333">
        <v>-233939.66</v>
      </c>
      <c r="R156" s="333"/>
      <c r="S156" s="333"/>
      <c r="T156" s="333">
        <v>65000</v>
      </c>
      <c r="U156" s="333"/>
      <c r="V156" s="333"/>
      <c r="W156" s="333"/>
      <c r="X156" s="205">
        <f t="shared" ref="X156:X160" si="15">SUM(O156:W156)</f>
        <v>148543.99000000002</v>
      </c>
      <c r="Y156" s="30" t="s">
        <v>93</v>
      </c>
      <c r="Z156" s="231" t="s">
        <v>94</v>
      </c>
    </row>
    <row r="157" spans="1:26" ht="75" customHeight="1">
      <c r="A157" s="229">
        <v>2</v>
      </c>
      <c r="B157" s="84" t="s">
        <v>291</v>
      </c>
      <c r="C157" s="88"/>
      <c r="D157" s="127"/>
      <c r="E157" s="127"/>
      <c r="F157" s="127"/>
      <c r="G157" s="127"/>
      <c r="H157" s="127"/>
      <c r="I157" s="127"/>
      <c r="J157" s="227"/>
      <c r="K157" s="227"/>
      <c r="L157" s="227"/>
      <c r="M157" s="227"/>
      <c r="N157" s="227"/>
      <c r="O157" s="30">
        <v>40279.35</v>
      </c>
      <c r="P157" s="333"/>
      <c r="Q157" s="333"/>
      <c r="R157" s="333"/>
      <c r="S157" s="333"/>
      <c r="T157" s="333"/>
      <c r="U157" s="333"/>
      <c r="V157" s="333"/>
      <c r="W157" s="333"/>
      <c r="X157" s="205">
        <f t="shared" si="15"/>
        <v>40279.35</v>
      </c>
      <c r="Y157" s="30" t="s">
        <v>112</v>
      </c>
      <c r="Z157" s="230" t="s">
        <v>113</v>
      </c>
    </row>
    <row r="158" spans="1:26" ht="27" customHeight="1">
      <c r="A158" s="229">
        <v>3</v>
      </c>
      <c r="B158" s="84" t="s">
        <v>114</v>
      </c>
      <c r="C158" s="227"/>
      <c r="D158" s="127"/>
      <c r="E158" s="127"/>
      <c r="F158" s="127"/>
      <c r="G158" s="127"/>
      <c r="H158" s="127"/>
      <c r="I158" s="127"/>
      <c r="J158" s="227"/>
      <c r="K158" s="227"/>
      <c r="L158" s="227"/>
      <c r="M158" s="227"/>
      <c r="N158" s="227"/>
      <c r="O158" s="30">
        <v>0</v>
      </c>
      <c r="P158" s="333"/>
      <c r="Q158" s="333"/>
      <c r="R158" s="333"/>
      <c r="S158" s="333"/>
      <c r="T158" s="333"/>
      <c r="U158" s="333"/>
      <c r="V158" s="333"/>
      <c r="W158" s="333"/>
      <c r="X158" s="205">
        <f t="shared" si="15"/>
        <v>0</v>
      </c>
      <c r="Y158" s="30"/>
      <c r="Z158" s="230"/>
    </row>
    <row r="159" spans="1:26" ht="69">
      <c r="A159" s="345">
        <v>4</v>
      </c>
      <c r="B159" s="354" t="s">
        <v>318</v>
      </c>
      <c r="C159" s="346"/>
      <c r="D159" s="127"/>
      <c r="E159" s="127"/>
      <c r="F159" s="127"/>
      <c r="G159" s="127"/>
      <c r="H159" s="127"/>
      <c r="I159" s="127"/>
      <c r="J159" s="127"/>
      <c r="K159" s="127"/>
      <c r="L159" s="127"/>
      <c r="M159" s="127"/>
      <c r="N159" s="127"/>
      <c r="O159" s="333"/>
      <c r="P159" s="353">
        <v>115000</v>
      </c>
      <c r="Q159" s="353"/>
      <c r="R159" s="353"/>
      <c r="S159" s="353"/>
      <c r="T159" s="353"/>
      <c r="U159" s="353"/>
      <c r="V159" s="353"/>
      <c r="W159" s="353"/>
      <c r="X159" s="205">
        <f t="shared" si="15"/>
        <v>115000</v>
      </c>
      <c r="Y159" s="333" t="s">
        <v>93</v>
      </c>
      <c r="Z159" s="349" t="s">
        <v>94</v>
      </c>
    </row>
    <row r="160" spans="1:26" ht="69">
      <c r="A160" s="345">
        <v>5</v>
      </c>
      <c r="B160" s="354" t="s">
        <v>319</v>
      </c>
      <c r="C160" s="346"/>
      <c r="D160" s="127"/>
      <c r="E160" s="127"/>
      <c r="F160" s="127"/>
      <c r="G160" s="127"/>
      <c r="H160" s="127"/>
      <c r="I160" s="127"/>
      <c r="J160" s="127"/>
      <c r="K160" s="127"/>
      <c r="L160" s="127"/>
      <c r="M160" s="127"/>
      <c r="N160" s="127"/>
      <c r="O160" s="333"/>
      <c r="P160" s="355">
        <v>6000</v>
      </c>
      <c r="Q160" s="355"/>
      <c r="R160" s="355"/>
      <c r="S160" s="355"/>
      <c r="T160" s="355"/>
      <c r="U160" s="355"/>
      <c r="V160" s="355"/>
      <c r="W160" s="355"/>
      <c r="X160" s="205">
        <f t="shared" si="15"/>
        <v>6000</v>
      </c>
      <c r="Y160" s="333" t="s">
        <v>112</v>
      </c>
      <c r="Z160" s="347" t="s">
        <v>113</v>
      </c>
    </row>
    <row r="161" spans="1:26" ht="28.5" customHeight="1">
      <c r="A161" s="218"/>
      <c r="B161" s="572" t="s">
        <v>101</v>
      </c>
      <c r="C161" s="572"/>
      <c r="D161" s="572"/>
      <c r="E161" s="572"/>
      <c r="F161" s="572"/>
      <c r="G161" s="572"/>
      <c r="H161" s="572"/>
      <c r="I161" s="572"/>
      <c r="J161" s="572"/>
      <c r="K161" s="572"/>
      <c r="L161" s="572"/>
      <c r="M161" s="572"/>
      <c r="N161" s="572"/>
      <c r="O161" s="219">
        <f>SUM(O156:O160)</f>
        <v>583860</v>
      </c>
      <c r="P161" s="219">
        <f t="shared" ref="P161:V161" si="16">SUM(P156:P160)</f>
        <v>-105097</v>
      </c>
      <c r="Q161" s="219">
        <f t="shared" si="16"/>
        <v>-233939.66</v>
      </c>
      <c r="R161" s="219">
        <f t="shared" si="16"/>
        <v>0</v>
      </c>
      <c r="S161" s="219">
        <f t="shared" si="16"/>
        <v>0</v>
      </c>
      <c r="T161" s="219">
        <f t="shared" si="16"/>
        <v>65000</v>
      </c>
      <c r="U161" s="219">
        <f t="shared" si="16"/>
        <v>0</v>
      </c>
      <c r="V161" s="219">
        <f t="shared" si="16"/>
        <v>0</v>
      </c>
      <c r="W161" s="219">
        <f t="shared" ref="W161:X161" si="17">SUM(W156:W160)</f>
        <v>0</v>
      </c>
      <c r="X161" s="219">
        <f t="shared" si="17"/>
        <v>309823.34000000003</v>
      </c>
      <c r="Y161" s="49"/>
      <c r="Z161" s="49"/>
    </row>
    <row r="172" spans="1:26"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6">
      <c r="C173" s="40"/>
      <c r="D173" s="40"/>
      <c r="E173" s="40"/>
      <c r="F173" s="40"/>
      <c r="G173" s="426" t="s">
        <v>237</v>
      </c>
      <c r="H173" s="426"/>
      <c r="I173" s="426"/>
      <c r="J173" s="426"/>
      <c r="K173" s="426"/>
      <c r="L173" s="426"/>
      <c r="M173" s="426"/>
      <c r="N173" s="426"/>
      <c r="O173" s="426"/>
      <c r="P173" s="426"/>
      <c r="Q173" s="426"/>
      <c r="R173" s="426"/>
      <c r="S173" s="426"/>
      <c r="T173" s="426"/>
      <c r="U173" s="426"/>
      <c r="V173" s="426"/>
      <c r="W173" s="426"/>
      <c r="X173" s="426"/>
      <c r="Y173" s="426"/>
      <c r="Z173" s="426"/>
    </row>
    <row r="174" spans="1:26">
      <c r="G174" s="425" t="s">
        <v>0</v>
      </c>
      <c r="H174" s="425"/>
      <c r="I174" s="425"/>
      <c r="J174" s="425"/>
      <c r="K174" s="425"/>
      <c r="L174" s="425"/>
      <c r="M174" s="425"/>
      <c r="N174" s="425"/>
      <c r="O174" s="431" t="s">
        <v>139</v>
      </c>
      <c r="P174" s="431"/>
      <c r="Q174" s="431"/>
      <c r="R174" s="431"/>
      <c r="S174" s="431"/>
      <c r="T174" s="431"/>
      <c r="U174" s="431"/>
      <c r="V174" s="431"/>
      <c r="W174" s="431"/>
      <c r="X174" s="431"/>
      <c r="Y174" s="431"/>
      <c r="Z174" s="431"/>
    </row>
    <row r="175" spans="1:26">
      <c r="G175" s="425" t="s">
        <v>2</v>
      </c>
      <c r="H175" s="425"/>
      <c r="I175" s="425"/>
      <c r="J175" s="425"/>
      <c r="K175" s="425"/>
      <c r="L175" s="425"/>
      <c r="M175" s="425"/>
      <c r="N175" s="425"/>
      <c r="O175" s="425" t="s">
        <v>44</v>
      </c>
      <c r="P175" s="425"/>
      <c r="Q175" s="425"/>
      <c r="R175" s="425"/>
      <c r="S175" s="425"/>
      <c r="T175" s="425"/>
      <c r="U175" s="425"/>
      <c r="V175" s="425"/>
      <c r="W175" s="425"/>
      <c r="X175" s="425"/>
      <c r="Y175" s="425"/>
      <c r="Z175" s="425"/>
    </row>
    <row r="176" spans="1:26"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6" ht="23">
      <c r="A177" s="18" t="s">
        <v>3</v>
      </c>
      <c r="B177" s="436" t="s">
        <v>4</v>
      </c>
      <c r="C177" s="436"/>
      <c r="D177" s="436"/>
      <c r="E177" s="436"/>
      <c r="F177" s="436"/>
      <c r="G177" s="436"/>
      <c r="H177" s="436"/>
      <c r="I177" s="436"/>
      <c r="J177" s="436"/>
      <c r="K177" s="436"/>
      <c r="L177" s="436"/>
      <c r="M177" s="436"/>
      <c r="N177" s="436"/>
      <c r="O177" s="436"/>
      <c r="P177" s="436"/>
      <c r="Q177" s="436"/>
      <c r="R177" s="436"/>
      <c r="S177" s="436"/>
      <c r="T177" s="436"/>
      <c r="U177" s="436"/>
      <c r="V177" s="436"/>
      <c r="W177" s="436"/>
      <c r="X177" s="436"/>
      <c r="Y177" s="436"/>
      <c r="Z177" s="436"/>
    </row>
    <row r="178" spans="1:26" ht="20.5" customHeight="1">
      <c r="A178" s="370" t="s">
        <v>5</v>
      </c>
      <c r="B178" s="430" t="s">
        <v>262</v>
      </c>
      <c r="C178" s="430"/>
      <c r="D178" s="430"/>
      <c r="E178" s="430"/>
      <c r="F178" s="430"/>
      <c r="G178" s="430"/>
      <c r="H178" s="430"/>
      <c r="I178" s="430"/>
      <c r="J178" s="430"/>
      <c r="K178" s="430"/>
      <c r="L178" s="430"/>
      <c r="M178" s="430"/>
      <c r="N178" s="430"/>
      <c r="O178" s="430"/>
      <c r="P178" s="430"/>
      <c r="Q178" s="430"/>
      <c r="R178" s="430"/>
      <c r="S178" s="430"/>
      <c r="T178" s="430"/>
      <c r="U178" s="430"/>
      <c r="V178" s="430"/>
      <c r="W178" s="430"/>
      <c r="X178" s="430"/>
      <c r="Y178" s="430"/>
      <c r="Z178" s="430"/>
    </row>
    <row r="179" spans="1:26" ht="20.5" customHeight="1">
      <c r="A179" s="19" t="s">
        <v>6</v>
      </c>
      <c r="B179" s="437" t="s">
        <v>7</v>
      </c>
      <c r="C179" s="437"/>
      <c r="D179" s="437"/>
      <c r="E179" s="437"/>
      <c r="F179" s="437"/>
      <c r="G179" s="437"/>
      <c r="H179" s="437"/>
      <c r="I179" s="437"/>
      <c r="J179" s="437"/>
      <c r="K179" s="437"/>
      <c r="L179" s="437"/>
      <c r="M179" s="437"/>
      <c r="N179" s="437"/>
      <c r="O179" s="437"/>
      <c r="P179" s="437"/>
      <c r="Q179" s="437"/>
      <c r="R179" s="437"/>
      <c r="S179" s="437"/>
      <c r="T179" s="437"/>
      <c r="U179" s="437"/>
      <c r="V179" s="437"/>
      <c r="W179" s="437"/>
      <c r="X179" s="437"/>
      <c r="Y179" s="437"/>
      <c r="Z179" s="437"/>
    </row>
    <row r="180" spans="1:26" ht="20.5" customHeight="1">
      <c r="A180" s="369" t="s">
        <v>103</v>
      </c>
      <c r="B180" s="436" t="s">
        <v>9</v>
      </c>
      <c r="C180" s="436"/>
      <c r="D180" s="436"/>
      <c r="E180" s="436"/>
      <c r="F180" s="436"/>
      <c r="G180" s="436"/>
      <c r="H180" s="436"/>
      <c r="I180" s="436"/>
      <c r="J180" s="436"/>
      <c r="K180" s="436"/>
      <c r="L180" s="436"/>
      <c r="M180" s="436"/>
      <c r="N180" s="436"/>
      <c r="O180" s="436"/>
      <c r="P180" s="436"/>
      <c r="Q180" s="436"/>
      <c r="R180" s="436"/>
      <c r="S180" s="436"/>
      <c r="T180" s="436"/>
      <c r="U180" s="436"/>
      <c r="V180" s="436"/>
      <c r="W180" s="436"/>
      <c r="X180" s="436"/>
      <c r="Y180" s="436"/>
      <c r="Z180" s="436"/>
    </row>
    <row r="181" spans="1:26" ht="20.5" customHeight="1">
      <c r="A181" s="21" t="s">
        <v>104</v>
      </c>
      <c r="B181" s="567" t="s">
        <v>354</v>
      </c>
      <c r="C181" s="567"/>
      <c r="D181" s="567"/>
      <c r="E181" s="567"/>
      <c r="F181" s="567"/>
      <c r="G181" s="567"/>
      <c r="H181" s="567"/>
      <c r="I181" s="567"/>
      <c r="J181" s="567"/>
      <c r="K181" s="567"/>
      <c r="L181" s="567"/>
      <c r="M181" s="567"/>
      <c r="N181" s="567"/>
      <c r="O181" s="567"/>
      <c r="P181" s="567"/>
      <c r="Q181" s="567"/>
      <c r="R181" s="567"/>
      <c r="S181" s="567"/>
      <c r="T181" s="567"/>
      <c r="U181" s="567"/>
      <c r="V181" s="567"/>
      <c r="W181" s="567"/>
      <c r="X181" s="567"/>
      <c r="Y181" s="567"/>
      <c r="Z181" s="567"/>
    </row>
    <row r="182" spans="1:26" ht="20.5" customHeight="1">
      <c r="A182" s="18" t="s">
        <v>105</v>
      </c>
      <c r="B182" s="425" t="s">
        <v>79</v>
      </c>
      <c r="C182" s="425"/>
      <c r="D182" s="425"/>
      <c r="E182" s="425"/>
      <c r="F182" s="425"/>
      <c r="G182" s="425"/>
      <c r="H182" s="425"/>
      <c r="I182" s="425"/>
      <c r="J182" s="425"/>
      <c r="K182" s="425"/>
      <c r="L182" s="425"/>
      <c r="M182" s="425"/>
      <c r="N182" s="425"/>
      <c r="O182" s="425"/>
      <c r="P182" s="425"/>
      <c r="Q182" s="425"/>
      <c r="R182" s="425"/>
      <c r="S182" s="425"/>
      <c r="T182" s="425"/>
      <c r="U182" s="425"/>
      <c r="V182" s="425"/>
      <c r="W182" s="425"/>
      <c r="X182" s="425"/>
      <c r="Y182" s="425"/>
      <c r="Z182" s="425"/>
    </row>
    <row r="183" spans="1:26">
      <c r="A183" s="423" t="s">
        <v>14</v>
      </c>
      <c r="B183" s="426" t="s">
        <v>106</v>
      </c>
      <c r="C183" s="426" t="s">
        <v>16</v>
      </c>
      <c r="D183" s="426"/>
      <c r="E183" s="426"/>
      <c r="F183" s="426"/>
      <c r="G183" s="426"/>
      <c r="H183" s="426"/>
      <c r="I183" s="426"/>
      <c r="J183" s="426"/>
      <c r="K183" s="423" t="s">
        <v>17</v>
      </c>
      <c r="L183" s="423"/>
      <c r="M183" s="423"/>
      <c r="N183" s="423"/>
      <c r="O183" s="426"/>
      <c r="P183" s="426"/>
      <c r="Q183" s="426"/>
      <c r="R183" s="426"/>
      <c r="S183" s="426"/>
      <c r="T183" s="426"/>
      <c r="U183" s="426"/>
      <c r="V183" s="426"/>
      <c r="W183" s="426"/>
      <c r="X183" s="426"/>
      <c r="Y183" s="426"/>
      <c r="Z183" s="426"/>
    </row>
    <row r="184" spans="1:26">
      <c r="A184" s="423"/>
      <c r="B184" s="426"/>
      <c r="C184" s="426"/>
      <c r="D184" s="426"/>
      <c r="E184" s="426"/>
      <c r="F184" s="426"/>
      <c r="G184" s="426"/>
      <c r="H184" s="426"/>
      <c r="I184" s="426"/>
      <c r="J184" s="426"/>
      <c r="K184" s="363">
        <v>1</v>
      </c>
      <c r="L184" s="363">
        <v>2</v>
      </c>
      <c r="M184" s="363">
        <v>3</v>
      </c>
      <c r="N184" s="363">
        <v>4</v>
      </c>
      <c r="O184" s="426"/>
      <c r="P184" s="426"/>
      <c r="Q184" s="426"/>
      <c r="R184" s="426"/>
      <c r="S184" s="426"/>
      <c r="T184" s="426"/>
      <c r="U184" s="426"/>
      <c r="V184" s="426"/>
      <c r="W184" s="426"/>
      <c r="X184" s="426"/>
      <c r="Y184" s="426"/>
      <c r="Z184" s="426"/>
    </row>
    <row r="185" spans="1:26" ht="29" customHeight="1">
      <c r="A185" s="438" t="s">
        <v>354</v>
      </c>
      <c r="B185" s="366" t="s">
        <v>115</v>
      </c>
      <c r="C185" s="438" t="s">
        <v>116</v>
      </c>
      <c r="D185" s="438"/>
      <c r="E185" s="438"/>
      <c r="F185" s="438"/>
      <c r="G185" s="438"/>
      <c r="H185" s="438"/>
      <c r="I185" s="438"/>
      <c r="J185" s="438"/>
      <c r="K185" s="50"/>
      <c r="L185" s="91"/>
      <c r="M185" s="92"/>
      <c r="N185" s="92">
        <v>10</v>
      </c>
      <c r="O185" s="424"/>
      <c r="P185" s="424"/>
      <c r="Q185" s="424"/>
      <c r="R185" s="424"/>
      <c r="S185" s="424"/>
      <c r="T185" s="424"/>
      <c r="U185" s="424"/>
      <c r="V185" s="424"/>
      <c r="W185" s="424"/>
      <c r="X185" s="424"/>
      <c r="Y185" s="424"/>
      <c r="Z185" s="424"/>
    </row>
    <row r="186" spans="1:26" ht="40" customHeight="1">
      <c r="A186" s="438"/>
      <c r="B186" s="366" t="s">
        <v>355</v>
      </c>
      <c r="C186" s="438" t="s">
        <v>172</v>
      </c>
      <c r="D186" s="438"/>
      <c r="E186" s="438"/>
      <c r="F186" s="438"/>
      <c r="G186" s="438"/>
      <c r="H186" s="438"/>
      <c r="I186" s="438"/>
      <c r="J186" s="438"/>
      <c r="K186" s="50"/>
      <c r="L186" s="91"/>
      <c r="M186" s="92"/>
      <c r="N186" s="130">
        <v>11.72</v>
      </c>
      <c r="O186" s="424"/>
      <c r="P186" s="424"/>
      <c r="Q186" s="424"/>
      <c r="R186" s="424"/>
      <c r="S186" s="424"/>
      <c r="T186" s="424"/>
      <c r="U186" s="424"/>
      <c r="V186" s="424"/>
      <c r="W186" s="424"/>
      <c r="X186" s="424"/>
      <c r="Y186" s="424"/>
      <c r="Z186" s="424"/>
    </row>
    <row r="187" spans="1:26">
      <c r="A187" s="424"/>
      <c r="B187" s="426" t="s">
        <v>21</v>
      </c>
      <c r="C187" s="426" t="s">
        <v>22</v>
      </c>
      <c r="D187" s="426"/>
      <c r="E187" s="426"/>
      <c r="F187" s="426"/>
      <c r="G187" s="426"/>
      <c r="H187" s="426"/>
      <c r="I187" s="426"/>
      <c r="J187" s="426"/>
      <c r="K187" s="426"/>
      <c r="L187" s="426"/>
      <c r="M187" s="426"/>
      <c r="N187" s="426"/>
      <c r="O187" s="506" t="s">
        <v>23</v>
      </c>
      <c r="P187" s="506" t="s">
        <v>192</v>
      </c>
      <c r="Q187" s="506" t="s">
        <v>193</v>
      </c>
      <c r="R187" s="432" t="s">
        <v>377</v>
      </c>
      <c r="S187" s="432" t="s">
        <v>378</v>
      </c>
      <c r="T187" s="432" t="s">
        <v>389</v>
      </c>
      <c r="U187" s="432" t="s">
        <v>396</v>
      </c>
      <c r="V187" s="432" t="s">
        <v>399</v>
      </c>
      <c r="W187" s="432" t="s">
        <v>412</v>
      </c>
      <c r="X187" s="506" t="s">
        <v>311</v>
      </c>
      <c r="Y187" s="423" t="s">
        <v>24</v>
      </c>
      <c r="Z187" s="423"/>
    </row>
    <row r="188" spans="1:26">
      <c r="A188" s="424"/>
      <c r="B188" s="426"/>
      <c r="C188" s="363" t="s">
        <v>25</v>
      </c>
      <c r="D188" s="363" t="s">
        <v>26</v>
      </c>
      <c r="E188" s="363" t="s">
        <v>27</v>
      </c>
      <c r="F188" s="363" t="s">
        <v>28</v>
      </c>
      <c r="G188" s="363" t="s">
        <v>27</v>
      </c>
      <c r="H188" s="363" t="s">
        <v>29</v>
      </c>
      <c r="I188" s="363" t="s">
        <v>29</v>
      </c>
      <c r="J188" s="363" t="s">
        <v>28</v>
      </c>
      <c r="K188" s="363" t="s">
        <v>30</v>
      </c>
      <c r="L188" s="363" t="s">
        <v>31</v>
      </c>
      <c r="M188" s="363" t="s">
        <v>32</v>
      </c>
      <c r="N188" s="363" t="s">
        <v>33</v>
      </c>
      <c r="O188" s="507"/>
      <c r="P188" s="507"/>
      <c r="Q188" s="507"/>
      <c r="R188" s="432"/>
      <c r="S188" s="432"/>
      <c r="T188" s="432"/>
      <c r="U188" s="432"/>
      <c r="V188" s="432"/>
      <c r="W188" s="432"/>
      <c r="X188" s="507"/>
      <c r="Y188" s="361" t="s">
        <v>34</v>
      </c>
      <c r="Z188" s="363" t="s">
        <v>35</v>
      </c>
    </row>
    <row r="189" spans="1:26" ht="57.5">
      <c r="A189" s="362">
        <v>1</v>
      </c>
      <c r="B189" s="387" t="s">
        <v>356</v>
      </c>
      <c r="C189" s="88"/>
      <c r="D189" s="88"/>
      <c r="E189" s="36"/>
      <c r="F189" s="127"/>
      <c r="G189" s="127"/>
      <c r="H189" s="127"/>
      <c r="I189" s="127"/>
      <c r="J189" s="127"/>
      <c r="K189" s="127"/>
      <c r="L189" s="127"/>
      <c r="M189" s="127"/>
      <c r="N189" s="127"/>
      <c r="O189" s="333"/>
      <c r="P189" s="333"/>
      <c r="Q189" s="389">
        <f t="shared" ref="Q189" si="18">3219694.36+22750.06</f>
        <v>3242444.42</v>
      </c>
      <c r="R189" s="389"/>
      <c r="S189" s="389"/>
      <c r="T189" s="389"/>
      <c r="U189" s="389"/>
      <c r="V189" s="389"/>
      <c r="W189" s="416">
        <v>-1960582</v>
      </c>
      <c r="X189" s="205">
        <f t="shared" ref="X189:X191" si="19">SUM(O189:W189)</f>
        <v>1281862.42</v>
      </c>
      <c r="Y189" s="390" t="s">
        <v>93</v>
      </c>
      <c r="Z189" s="391" t="s">
        <v>94</v>
      </c>
    </row>
    <row r="190" spans="1:26" ht="56" customHeight="1">
      <c r="A190" s="362">
        <v>2</v>
      </c>
      <c r="B190" s="387" t="s">
        <v>357</v>
      </c>
      <c r="C190" s="88"/>
      <c r="D190" s="88"/>
      <c r="E190" s="36"/>
      <c r="F190" s="127"/>
      <c r="G190" s="127"/>
      <c r="H190" s="127"/>
      <c r="I190" s="127"/>
      <c r="J190" s="127"/>
      <c r="K190" s="127"/>
      <c r="L190" s="127"/>
      <c r="M190" s="127"/>
      <c r="N190" s="127"/>
      <c r="O190" s="333"/>
      <c r="P190" s="333"/>
      <c r="Q190" s="389">
        <f t="shared" ref="Q190" si="20">164340.3+31064.66</f>
        <v>195404.96</v>
      </c>
      <c r="R190" s="389"/>
      <c r="S190" s="389"/>
      <c r="T190" s="389"/>
      <c r="U190" s="389"/>
      <c r="V190" s="389"/>
      <c r="W190" s="389"/>
      <c r="X190" s="205">
        <f t="shared" si="19"/>
        <v>195404.96</v>
      </c>
      <c r="Y190" s="390" t="s">
        <v>112</v>
      </c>
      <c r="Z190" s="391" t="s">
        <v>113</v>
      </c>
    </row>
    <row r="191" spans="1:26" ht="24.5" customHeight="1">
      <c r="A191" s="362">
        <v>3</v>
      </c>
      <c r="B191" s="388" t="s">
        <v>114</v>
      </c>
      <c r="C191" s="363"/>
      <c r="D191" s="363"/>
      <c r="E191" s="36"/>
      <c r="F191" s="363"/>
      <c r="G191" s="127"/>
      <c r="H191" s="127"/>
      <c r="I191" s="127"/>
      <c r="J191" s="127"/>
      <c r="K191" s="127"/>
      <c r="L191" s="127"/>
      <c r="M191" s="127"/>
      <c r="N191" s="127"/>
      <c r="O191" s="333"/>
      <c r="P191" s="333"/>
      <c r="Q191" s="333"/>
      <c r="R191" s="333"/>
      <c r="S191" s="333"/>
      <c r="T191" s="333"/>
      <c r="U191" s="333"/>
      <c r="V191" s="333"/>
      <c r="W191" s="333"/>
      <c r="X191" s="205">
        <f t="shared" si="19"/>
        <v>0</v>
      </c>
      <c r="Y191" s="333"/>
      <c r="Z191" s="364"/>
    </row>
    <row r="192" spans="1:26" ht="23.5" customHeight="1">
      <c r="A192" s="218"/>
      <c r="B192" s="572" t="s">
        <v>101</v>
      </c>
      <c r="C192" s="572"/>
      <c r="D192" s="572"/>
      <c r="E192" s="572"/>
      <c r="F192" s="572"/>
      <c r="G192" s="572"/>
      <c r="H192" s="572"/>
      <c r="I192" s="572"/>
      <c r="J192" s="572"/>
      <c r="K192" s="572"/>
      <c r="L192" s="572"/>
      <c r="M192" s="572"/>
      <c r="N192" s="572"/>
      <c r="O192" s="219">
        <f>SUM(O189:O191)</f>
        <v>0</v>
      </c>
      <c r="P192" s="219">
        <f t="shared" ref="P192:X192" si="21">SUM(P189:P191)</f>
        <v>0</v>
      </c>
      <c r="Q192" s="219">
        <f t="shared" ref="Q192:V192" si="22">SUM(Q189:Q191)</f>
        <v>3437849.38</v>
      </c>
      <c r="R192" s="219">
        <f t="shared" si="22"/>
        <v>0</v>
      </c>
      <c r="S192" s="219">
        <f t="shared" si="22"/>
        <v>0</v>
      </c>
      <c r="T192" s="219">
        <f t="shared" si="22"/>
        <v>0</v>
      </c>
      <c r="U192" s="219">
        <f t="shared" si="22"/>
        <v>0</v>
      </c>
      <c r="V192" s="219">
        <f t="shared" si="22"/>
        <v>0</v>
      </c>
      <c r="W192" s="219">
        <f t="shared" si="21"/>
        <v>-1960582</v>
      </c>
      <c r="X192" s="219">
        <f t="shared" si="21"/>
        <v>1477267.38</v>
      </c>
      <c r="Y192" s="49"/>
      <c r="Z192" s="49"/>
    </row>
  </sheetData>
  <mergeCells count="240">
    <mergeCell ref="A151:A152"/>
    <mergeCell ref="B151:B152"/>
    <mergeCell ref="C151:J152"/>
    <mergeCell ref="K151:N151"/>
    <mergeCell ref="O151:Z152"/>
    <mergeCell ref="A13:A14"/>
    <mergeCell ref="A15:A16"/>
    <mergeCell ref="A17:A18"/>
    <mergeCell ref="B32:Z32"/>
    <mergeCell ref="B13:B14"/>
    <mergeCell ref="B17:B18"/>
    <mergeCell ref="Y17:Z17"/>
    <mergeCell ref="O13:Z14"/>
    <mergeCell ref="B45:N45"/>
    <mergeCell ref="A41:A42"/>
    <mergeCell ref="B41:B42"/>
    <mergeCell ref="C41:N41"/>
    <mergeCell ref="O41:O42"/>
    <mergeCell ref="Y41:Z41"/>
    <mergeCell ref="B33:Z33"/>
    <mergeCell ref="B34:Z34"/>
    <mergeCell ref="G28:Z28"/>
    <mergeCell ref="G29:N29"/>
    <mergeCell ref="O29:Z29"/>
    <mergeCell ref="C40:J40"/>
    <mergeCell ref="O40:Z40"/>
    <mergeCell ref="P41:P42"/>
    <mergeCell ref="G3:Z3"/>
    <mergeCell ref="G4:N4"/>
    <mergeCell ref="O4:Z4"/>
    <mergeCell ref="G5:N5"/>
    <mergeCell ref="O5:Z5"/>
    <mergeCell ref="B7:Z7"/>
    <mergeCell ref="B8:Z8"/>
    <mergeCell ref="B9:Z9"/>
    <mergeCell ref="B10:Z10"/>
    <mergeCell ref="B11:Z11"/>
    <mergeCell ref="B12:Z12"/>
    <mergeCell ref="K13:N13"/>
    <mergeCell ref="C15:J15"/>
    <mergeCell ref="O15:Z15"/>
    <mergeCell ref="C16:J16"/>
    <mergeCell ref="O16:Z16"/>
    <mergeCell ref="C13:J14"/>
    <mergeCell ref="C17:N17"/>
    <mergeCell ref="P17:P18"/>
    <mergeCell ref="Q17:Q18"/>
    <mergeCell ref="R17:R18"/>
    <mergeCell ref="W17:W18"/>
    <mergeCell ref="X17:X18"/>
    <mergeCell ref="O17:O18"/>
    <mergeCell ref="S17:S18"/>
    <mergeCell ref="T17:T18"/>
    <mergeCell ref="B22:N22"/>
    <mergeCell ref="A38:A39"/>
    <mergeCell ref="B38:B39"/>
    <mergeCell ref="C38:J39"/>
    <mergeCell ref="K38:N38"/>
    <mergeCell ref="O38:Z39"/>
    <mergeCell ref="B35:Z35"/>
    <mergeCell ref="B36:Z36"/>
    <mergeCell ref="B37:Z37"/>
    <mergeCell ref="U17:U18"/>
    <mergeCell ref="G30:N30"/>
    <mergeCell ref="O30:Z30"/>
    <mergeCell ref="V17:V18"/>
    <mergeCell ref="A62:A63"/>
    <mergeCell ref="B62:B63"/>
    <mergeCell ref="S41:S42"/>
    <mergeCell ref="S66:S67"/>
    <mergeCell ref="S91:S92"/>
    <mergeCell ref="A88:A89"/>
    <mergeCell ref="B88:B89"/>
    <mergeCell ref="C88:J89"/>
    <mergeCell ref="A64:A65"/>
    <mergeCell ref="O65:Z65"/>
    <mergeCell ref="W41:W42"/>
    <mergeCell ref="X41:X42"/>
    <mergeCell ref="G78:Z78"/>
    <mergeCell ref="G79:N79"/>
    <mergeCell ref="B85:Z85"/>
    <mergeCell ref="B86:Z86"/>
    <mergeCell ref="T41:T42"/>
    <mergeCell ref="T66:T67"/>
    <mergeCell ref="B87:Z87"/>
    <mergeCell ref="B84:Z84"/>
    <mergeCell ref="B56:Z56"/>
    <mergeCell ref="B57:Z57"/>
    <mergeCell ref="B58:Z58"/>
    <mergeCell ref="B59:Z59"/>
    <mergeCell ref="C62:J63"/>
    <mergeCell ref="K62:N62"/>
    <mergeCell ref="O62:Z63"/>
    <mergeCell ref="B71:N71"/>
    <mergeCell ref="B83:Z83"/>
    <mergeCell ref="B60:Z60"/>
    <mergeCell ref="B61:Z61"/>
    <mergeCell ref="R91:R92"/>
    <mergeCell ref="C125:J125"/>
    <mergeCell ref="O125:Z125"/>
    <mergeCell ref="G113:Z113"/>
    <mergeCell ref="G114:N114"/>
    <mergeCell ref="O114:Z114"/>
    <mergeCell ref="G80:N80"/>
    <mergeCell ref="O80:Z80"/>
    <mergeCell ref="B82:Z82"/>
    <mergeCell ref="T91:T92"/>
    <mergeCell ref="G115:N115"/>
    <mergeCell ref="O115:Z115"/>
    <mergeCell ref="B117:Z117"/>
    <mergeCell ref="B118:Z118"/>
    <mergeCell ref="B119:Z119"/>
    <mergeCell ref="B120:Z120"/>
    <mergeCell ref="B121:Z121"/>
    <mergeCell ref="A91:A92"/>
    <mergeCell ref="B91:B92"/>
    <mergeCell ref="A123:A124"/>
    <mergeCell ref="B123:B124"/>
    <mergeCell ref="C123:J124"/>
    <mergeCell ref="K123:N123"/>
    <mergeCell ref="A66:A67"/>
    <mergeCell ref="B94:N94"/>
    <mergeCell ref="C90:J90"/>
    <mergeCell ref="C91:N91"/>
    <mergeCell ref="Q41:Q42"/>
    <mergeCell ref="R41:R42"/>
    <mergeCell ref="G53:N53"/>
    <mergeCell ref="B122:Z122"/>
    <mergeCell ref="P91:P92"/>
    <mergeCell ref="O123:Z124"/>
    <mergeCell ref="C64:J64"/>
    <mergeCell ref="O64:Z64"/>
    <mergeCell ref="C65:J65"/>
    <mergeCell ref="B66:B67"/>
    <mergeCell ref="C66:N66"/>
    <mergeCell ref="O66:O67"/>
    <mergeCell ref="Y66:Z66"/>
    <mergeCell ref="Q66:Q67"/>
    <mergeCell ref="R66:R67"/>
    <mergeCell ref="W66:W67"/>
    <mergeCell ref="X66:X67"/>
    <mergeCell ref="O54:Z54"/>
    <mergeCell ref="K88:N88"/>
    <mergeCell ref="O88:Z89"/>
    <mergeCell ref="O79:Z79"/>
    <mergeCell ref="G52:Z52"/>
    <mergeCell ref="O53:Z53"/>
    <mergeCell ref="G54:N54"/>
    <mergeCell ref="A187:A188"/>
    <mergeCell ref="B187:B188"/>
    <mergeCell ref="C187:N187"/>
    <mergeCell ref="O187:O188"/>
    <mergeCell ref="P187:P188"/>
    <mergeCell ref="W187:W188"/>
    <mergeCell ref="X187:X188"/>
    <mergeCell ref="Y187:Z187"/>
    <mergeCell ref="B161:N161"/>
    <mergeCell ref="B179:Z179"/>
    <mergeCell ref="B180:Z180"/>
    <mergeCell ref="A185:A186"/>
    <mergeCell ref="C185:J185"/>
    <mergeCell ref="O185:Z185"/>
    <mergeCell ref="C186:J186"/>
    <mergeCell ref="O186:Z186"/>
    <mergeCell ref="A183:A184"/>
    <mergeCell ref="B183:B184"/>
    <mergeCell ref="C183:J184"/>
    <mergeCell ref="K183:N183"/>
    <mergeCell ref="T187:T188"/>
    <mergeCell ref="S187:S188"/>
    <mergeCell ref="A126:A127"/>
    <mergeCell ref="A154:A155"/>
    <mergeCell ref="B154:B155"/>
    <mergeCell ref="C154:N154"/>
    <mergeCell ref="O154:O155"/>
    <mergeCell ref="Y154:Z154"/>
    <mergeCell ref="W154:W155"/>
    <mergeCell ref="X154:X155"/>
    <mergeCell ref="Q154:Q155"/>
    <mergeCell ref="R154:R155"/>
    <mergeCell ref="B145:Z145"/>
    <mergeCell ref="B146:Z146"/>
    <mergeCell ref="S126:S127"/>
    <mergeCell ref="T154:T155"/>
    <mergeCell ref="S154:S155"/>
    <mergeCell ref="G141:Z141"/>
    <mergeCell ref="B126:B127"/>
    <mergeCell ref="C126:N126"/>
    <mergeCell ref="O126:O127"/>
    <mergeCell ref="B130:N130"/>
    <mergeCell ref="O143:Z143"/>
    <mergeCell ref="B147:Z147"/>
    <mergeCell ref="B148:Z148"/>
    <mergeCell ref="B149:Z149"/>
    <mergeCell ref="B192:N192"/>
    <mergeCell ref="Q187:Q188"/>
    <mergeCell ref="R187:R188"/>
    <mergeCell ref="G142:N142"/>
    <mergeCell ref="O142:Z142"/>
    <mergeCell ref="W126:W127"/>
    <mergeCell ref="X126:X127"/>
    <mergeCell ref="P154:P155"/>
    <mergeCell ref="B181:Z181"/>
    <mergeCell ref="B182:Z182"/>
    <mergeCell ref="G173:Z173"/>
    <mergeCell ref="G174:N174"/>
    <mergeCell ref="O174:Z174"/>
    <mergeCell ref="G175:N175"/>
    <mergeCell ref="O175:Z175"/>
    <mergeCell ref="B177:Z177"/>
    <mergeCell ref="B178:Z178"/>
    <mergeCell ref="Q126:Q127"/>
    <mergeCell ref="C153:J153"/>
    <mergeCell ref="O153:Z153"/>
    <mergeCell ref="G143:N143"/>
    <mergeCell ref="O183:Z184"/>
    <mergeCell ref="B150:Z150"/>
    <mergeCell ref="R126:R127"/>
    <mergeCell ref="V41:V42"/>
    <mergeCell ref="V66:V67"/>
    <mergeCell ref="V91:V92"/>
    <mergeCell ref="V126:V127"/>
    <mergeCell ref="V154:V155"/>
    <mergeCell ref="V187:V188"/>
    <mergeCell ref="U41:U42"/>
    <mergeCell ref="U66:U67"/>
    <mergeCell ref="U91:U92"/>
    <mergeCell ref="U126:U127"/>
    <mergeCell ref="U154:U155"/>
    <mergeCell ref="U187:U188"/>
    <mergeCell ref="O90:Z90"/>
    <mergeCell ref="P66:P67"/>
    <mergeCell ref="W91:W92"/>
    <mergeCell ref="X91:X92"/>
    <mergeCell ref="P126:P127"/>
    <mergeCell ref="T126:T127"/>
    <mergeCell ref="Y126:Z126"/>
    <mergeCell ref="O91:O92"/>
    <mergeCell ref="Y91:Z91"/>
    <mergeCell ref="Q91:Q92"/>
  </mergeCells>
  <printOptions horizontalCentered="1"/>
  <pageMargins left="0.70866141732283472" right="0.39370078740157483" top="0.78740157480314965" bottom="0.6692913385826772" header="0" footer="0"/>
  <pageSetup paperSize="9" scale="51" fitToHeight="0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W22"/>
  <sheetViews>
    <sheetView zoomScale="59" zoomScaleNormal="100" zoomScaleSheetLayoutView="100" workbookViewId="0">
      <selection activeCell="T31" sqref="T31"/>
    </sheetView>
  </sheetViews>
  <sheetFormatPr baseColWidth="10" defaultColWidth="11.453125" defaultRowHeight="12"/>
  <cols>
    <col min="1" max="1" width="23.453125" style="75" customWidth="1"/>
    <col min="2" max="2" width="33.81640625" style="75" customWidth="1"/>
    <col min="3" max="14" width="3.7265625" style="75" customWidth="1"/>
    <col min="15" max="21" width="15.453125" style="76" customWidth="1"/>
    <col min="22" max="22" width="12.54296875" style="75" customWidth="1"/>
    <col min="23" max="23" width="25" style="75" customWidth="1"/>
    <col min="24" max="16384" width="11.453125" style="75"/>
  </cols>
  <sheetData>
    <row r="1" spans="1:23">
      <c r="O1" s="75"/>
      <c r="P1" s="75"/>
      <c r="Q1" s="75"/>
      <c r="R1" s="75"/>
      <c r="S1" s="75"/>
      <c r="T1" s="75"/>
      <c r="U1" s="75"/>
    </row>
    <row r="2" spans="1:23" ht="17.25" customHeight="1">
      <c r="A2" s="33"/>
      <c r="B2" s="33"/>
      <c r="C2" s="35"/>
      <c r="D2" s="35"/>
      <c r="E2" s="35"/>
      <c r="F2" s="35"/>
      <c r="G2" s="426" t="s">
        <v>164</v>
      </c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</row>
    <row r="3" spans="1:23" ht="17.25" customHeight="1">
      <c r="A3" s="33"/>
      <c r="B3" s="33"/>
      <c r="C3" s="33"/>
      <c r="D3" s="33"/>
      <c r="E3" s="33"/>
      <c r="F3" s="33"/>
      <c r="G3" s="425" t="s">
        <v>0</v>
      </c>
      <c r="H3" s="425"/>
      <c r="I3" s="425"/>
      <c r="J3" s="425"/>
      <c r="K3" s="425"/>
      <c r="L3" s="425"/>
      <c r="M3" s="425"/>
      <c r="N3" s="425"/>
      <c r="O3" s="431" t="s">
        <v>139</v>
      </c>
      <c r="P3" s="431"/>
      <c r="Q3" s="431"/>
      <c r="R3" s="431"/>
      <c r="S3" s="431"/>
      <c r="T3" s="431"/>
      <c r="U3" s="431"/>
      <c r="V3" s="431"/>
      <c r="W3" s="431"/>
    </row>
    <row r="4" spans="1:23" ht="17.25" customHeight="1">
      <c r="A4" s="33"/>
      <c r="B4" s="33"/>
      <c r="C4" s="33"/>
      <c r="D4" s="33"/>
      <c r="E4" s="33"/>
      <c r="F4" s="33"/>
      <c r="G4" s="425" t="s">
        <v>2</v>
      </c>
      <c r="H4" s="425"/>
      <c r="I4" s="425"/>
      <c r="J4" s="425"/>
      <c r="K4" s="425"/>
      <c r="L4" s="425"/>
      <c r="M4" s="425"/>
      <c r="N4" s="425"/>
      <c r="O4" s="425" t="s">
        <v>44</v>
      </c>
      <c r="P4" s="425"/>
      <c r="Q4" s="425"/>
      <c r="R4" s="425"/>
      <c r="S4" s="425"/>
      <c r="T4" s="425"/>
      <c r="U4" s="425"/>
      <c r="V4" s="425"/>
      <c r="W4" s="425"/>
    </row>
    <row r="5" spans="1:23">
      <c r="A5" s="33"/>
      <c r="B5" s="33"/>
      <c r="C5" s="33"/>
      <c r="D5" s="33"/>
      <c r="E5" s="33"/>
      <c r="F5" s="33"/>
      <c r="G5" s="16"/>
      <c r="H5" s="16"/>
      <c r="I5" s="16"/>
      <c r="J5" s="16"/>
      <c r="K5" s="16"/>
      <c r="L5" s="16"/>
      <c r="M5" s="16"/>
      <c r="N5" s="16"/>
      <c r="O5" s="69"/>
      <c r="P5" s="69"/>
      <c r="Q5" s="69"/>
      <c r="R5" s="69"/>
      <c r="S5" s="69"/>
      <c r="T5" s="69"/>
      <c r="U5" s="69"/>
      <c r="V5" s="16"/>
      <c r="W5" s="16"/>
    </row>
    <row r="6" spans="1:23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  <c r="Q6" s="34"/>
      <c r="R6" s="34"/>
      <c r="S6" s="34"/>
      <c r="T6" s="34"/>
      <c r="U6" s="34"/>
      <c r="V6" s="33"/>
      <c r="W6" s="33"/>
    </row>
    <row r="7" spans="1:23" ht="27.75" customHeight="1">
      <c r="A7" s="18" t="s">
        <v>3</v>
      </c>
      <c r="B7" s="436" t="s">
        <v>119</v>
      </c>
      <c r="C7" s="436"/>
      <c r="D7" s="436"/>
      <c r="E7" s="436"/>
      <c r="F7" s="436"/>
      <c r="G7" s="436"/>
      <c r="H7" s="436"/>
      <c r="I7" s="436"/>
      <c r="J7" s="436"/>
      <c r="K7" s="436"/>
      <c r="L7" s="436"/>
      <c r="M7" s="436"/>
      <c r="N7" s="436"/>
      <c r="O7" s="436"/>
      <c r="P7" s="436"/>
      <c r="Q7" s="436"/>
      <c r="R7" s="436"/>
      <c r="S7" s="436"/>
      <c r="T7" s="436"/>
      <c r="U7" s="436"/>
      <c r="V7" s="436"/>
      <c r="W7" s="436"/>
    </row>
    <row r="8" spans="1:23" ht="20.25" customHeight="1">
      <c r="A8" s="592" t="s">
        <v>5</v>
      </c>
      <c r="B8" s="430" t="s">
        <v>45</v>
      </c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</row>
    <row r="9" spans="1:23" ht="20.25" customHeight="1">
      <c r="A9" s="593"/>
      <c r="B9" s="596" t="s">
        <v>46</v>
      </c>
      <c r="C9" s="597"/>
      <c r="D9" s="597"/>
      <c r="E9" s="597"/>
      <c r="F9" s="597"/>
      <c r="G9" s="597"/>
      <c r="H9" s="597"/>
      <c r="I9" s="597"/>
      <c r="J9" s="597"/>
      <c r="K9" s="597"/>
      <c r="L9" s="597"/>
      <c r="M9" s="597"/>
      <c r="N9" s="597"/>
      <c r="O9" s="597"/>
      <c r="P9" s="597"/>
      <c r="Q9" s="597"/>
      <c r="R9" s="597"/>
      <c r="S9" s="597"/>
      <c r="T9" s="597"/>
      <c r="U9" s="597"/>
      <c r="V9" s="597"/>
      <c r="W9" s="598"/>
    </row>
    <row r="10" spans="1:23" ht="26.15" customHeight="1">
      <c r="A10" s="19" t="s">
        <v>6</v>
      </c>
      <c r="B10" s="437" t="s">
        <v>7</v>
      </c>
      <c r="C10" s="437"/>
      <c r="D10" s="437"/>
      <c r="E10" s="437"/>
      <c r="F10" s="437"/>
      <c r="G10" s="437"/>
      <c r="H10" s="437"/>
      <c r="I10" s="437"/>
      <c r="J10" s="437"/>
      <c r="K10" s="437"/>
      <c r="L10" s="437"/>
      <c r="M10" s="437"/>
      <c r="N10" s="437"/>
      <c r="O10" s="437"/>
      <c r="P10" s="437"/>
      <c r="Q10" s="437"/>
      <c r="R10" s="437"/>
      <c r="S10" s="437"/>
      <c r="T10" s="437"/>
      <c r="U10" s="437"/>
      <c r="V10" s="437"/>
      <c r="W10" s="437"/>
    </row>
    <row r="11" spans="1:23" ht="19.5" customHeight="1">
      <c r="A11" s="20" t="s">
        <v>103</v>
      </c>
      <c r="B11" s="430" t="s">
        <v>9</v>
      </c>
      <c r="C11" s="430"/>
      <c r="D11" s="430"/>
      <c r="E11" s="430"/>
      <c r="F11" s="430"/>
      <c r="G11" s="430"/>
      <c r="H11" s="430"/>
      <c r="I11" s="430"/>
      <c r="J11" s="430"/>
      <c r="K11" s="430"/>
      <c r="L11" s="430"/>
      <c r="M11" s="430"/>
      <c r="N11" s="430"/>
      <c r="O11" s="430"/>
      <c r="P11" s="430"/>
      <c r="Q11" s="430"/>
      <c r="R11" s="430"/>
      <c r="S11" s="430"/>
      <c r="T11" s="430"/>
      <c r="U11" s="430"/>
      <c r="V11" s="430"/>
      <c r="W11" s="430"/>
    </row>
    <row r="12" spans="1:23" ht="21" customHeight="1">
      <c r="A12" s="21" t="s">
        <v>104</v>
      </c>
      <c r="B12" s="577" t="s">
        <v>120</v>
      </c>
      <c r="C12" s="577"/>
      <c r="D12" s="577"/>
      <c r="E12" s="577"/>
      <c r="F12" s="577"/>
      <c r="G12" s="577"/>
      <c r="H12" s="577"/>
      <c r="I12" s="577"/>
      <c r="J12" s="577"/>
      <c r="K12" s="577"/>
      <c r="L12" s="577"/>
      <c r="M12" s="577"/>
      <c r="N12" s="577"/>
      <c r="O12" s="577"/>
      <c r="P12" s="577"/>
      <c r="Q12" s="577"/>
      <c r="R12" s="577"/>
      <c r="S12" s="577"/>
      <c r="T12" s="577"/>
      <c r="U12" s="577"/>
      <c r="V12" s="577"/>
      <c r="W12" s="577"/>
    </row>
    <row r="13" spans="1:23" ht="21" customHeight="1">
      <c r="A13" s="18" t="s">
        <v>105</v>
      </c>
      <c r="B13" s="438" t="s">
        <v>48</v>
      </c>
      <c r="C13" s="438"/>
      <c r="D13" s="438"/>
      <c r="E13" s="438"/>
      <c r="F13" s="438"/>
      <c r="G13" s="438"/>
      <c r="H13" s="438"/>
      <c r="I13" s="438"/>
      <c r="J13" s="438"/>
      <c r="K13" s="438"/>
      <c r="L13" s="438"/>
      <c r="M13" s="438"/>
      <c r="N13" s="438"/>
      <c r="O13" s="438"/>
      <c r="P13" s="438"/>
      <c r="Q13" s="438"/>
      <c r="R13" s="438"/>
      <c r="S13" s="438"/>
      <c r="T13" s="438"/>
      <c r="U13" s="438"/>
      <c r="V13" s="438"/>
      <c r="W13" s="438"/>
    </row>
    <row r="14" spans="1:23" ht="14.25" customHeight="1">
      <c r="A14" s="423" t="s">
        <v>14</v>
      </c>
      <c r="B14" s="426" t="s">
        <v>106</v>
      </c>
      <c r="C14" s="426" t="s">
        <v>81</v>
      </c>
      <c r="D14" s="426"/>
      <c r="E14" s="426"/>
      <c r="F14" s="426"/>
      <c r="G14" s="426"/>
      <c r="H14" s="426"/>
      <c r="I14" s="426"/>
      <c r="J14" s="426"/>
      <c r="K14" s="423" t="s">
        <v>17</v>
      </c>
      <c r="L14" s="423"/>
      <c r="M14" s="423"/>
      <c r="N14" s="423"/>
      <c r="O14" s="426"/>
      <c r="P14" s="426"/>
      <c r="Q14" s="426"/>
      <c r="R14" s="426"/>
      <c r="S14" s="426"/>
      <c r="T14" s="426"/>
      <c r="U14" s="426"/>
      <c r="V14" s="426"/>
      <c r="W14" s="426"/>
    </row>
    <row r="15" spans="1:23" ht="16.5" customHeight="1">
      <c r="A15" s="423"/>
      <c r="B15" s="426"/>
      <c r="C15" s="426"/>
      <c r="D15" s="426"/>
      <c r="E15" s="426"/>
      <c r="F15" s="426"/>
      <c r="G15" s="426"/>
      <c r="H15" s="426"/>
      <c r="I15" s="426"/>
      <c r="J15" s="426"/>
      <c r="K15" s="42">
        <v>1</v>
      </c>
      <c r="L15" s="42">
        <v>2</v>
      </c>
      <c r="M15" s="43">
        <v>3</v>
      </c>
      <c r="N15" s="43">
        <v>4</v>
      </c>
      <c r="O15" s="426"/>
      <c r="P15" s="426"/>
      <c r="Q15" s="426"/>
      <c r="R15" s="426"/>
      <c r="S15" s="426"/>
      <c r="T15" s="426"/>
      <c r="U15" s="426"/>
      <c r="V15" s="426"/>
      <c r="W15" s="426"/>
    </row>
    <row r="16" spans="1:23" ht="69">
      <c r="A16" s="52" t="s">
        <v>120</v>
      </c>
      <c r="B16" s="56" t="s">
        <v>168</v>
      </c>
      <c r="C16" s="582" t="s">
        <v>171</v>
      </c>
      <c r="D16" s="583"/>
      <c r="E16" s="583"/>
      <c r="F16" s="583"/>
      <c r="G16" s="583"/>
      <c r="H16" s="583"/>
      <c r="I16" s="583"/>
      <c r="J16" s="584"/>
      <c r="K16" s="133">
        <v>1</v>
      </c>
      <c r="L16" s="78"/>
      <c r="M16" s="79"/>
      <c r="N16" s="79"/>
      <c r="O16" s="424"/>
      <c r="P16" s="424"/>
      <c r="Q16" s="424"/>
      <c r="R16" s="424"/>
      <c r="S16" s="424"/>
      <c r="T16" s="424"/>
      <c r="U16" s="424"/>
      <c r="V16" s="424"/>
      <c r="W16" s="424"/>
    </row>
    <row r="17" spans="1:23" ht="24" customHeight="1">
      <c r="A17" s="420"/>
      <c r="B17" s="588" t="s">
        <v>21</v>
      </c>
      <c r="C17" s="426" t="s">
        <v>22</v>
      </c>
      <c r="D17" s="426"/>
      <c r="E17" s="426"/>
      <c r="F17" s="426"/>
      <c r="G17" s="426"/>
      <c r="H17" s="426"/>
      <c r="I17" s="426"/>
      <c r="J17" s="426"/>
      <c r="K17" s="426"/>
      <c r="L17" s="426"/>
      <c r="M17" s="426"/>
      <c r="N17" s="426"/>
      <c r="O17" s="432" t="s">
        <v>23</v>
      </c>
      <c r="P17" s="432" t="s">
        <v>192</v>
      </c>
      <c r="Q17" s="432" t="s">
        <v>193</v>
      </c>
      <c r="R17" s="432" t="s">
        <v>206</v>
      </c>
      <c r="S17" s="432" t="s">
        <v>208</v>
      </c>
      <c r="T17" s="432" t="s">
        <v>210</v>
      </c>
      <c r="U17" s="432" t="s">
        <v>194</v>
      </c>
      <c r="V17" s="594" t="s">
        <v>24</v>
      </c>
      <c r="W17" s="595"/>
    </row>
    <row r="18" spans="1:23" ht="17.25" customHeight="1">
      <c r="A18" s="422"/>
      <c r="B18" s="589"/>
      <c r="C18" s="15" t="s">
        <v>25</v>
      </c>
      <c r="D18" s="15" t="s">
        <v>26</v>
      </c>
      <c r="E18" s="15" t="s">
        <v>27</v>
      </c>
      <c r="F18" s="15" t="s">
        <v>28</v>
      </c>
      <c r="G18" s="15" t="s">
        <v>27</v>
      </c>
      <c r="H18" s="15" t="s">
        <v>29</v>
      </c>
      <c r="I18" s="15" t="s">
        <v>29</v>
      </c>
      <c r="J18" s="15" t="s">
        <v>28</v>
      </c>
      <c r="K18" s="15" t="s">
        <v>30</v>
      </c>
      <c r="L18" s="15" t="s">
        <v>31</v>
      </c>
      <c r="M18" s="15" t="s">
        <v>32</v>
      </c>
      <c r="N18" s="15" t="s">
        <v>33</v>
      </c>
      <c r="O18" s="432"/>
      <c r="P18" s="432"/>
      <c r="Q18" s="432"/>
      <c r="R18" s="432"/>
      <c r="S18" s="432"/>
      <c r="T18" s="432"/>
      <c r="U18" s="432"/>
      <c r="V18" s="15" t="s">
        <v>34</v>
      </c>
      <c r="W18" s="15" t="s">
        <v>35</v>
      </c>
    </row>
    <row r="19" spans="1:23" ht="46">
      <c r="A19" s="77">
        <v>1</v>
      </c>
      <c r="B19" s="22" t="s">
        <v>159</v>
      </c>
      <c r="C19" s="127"/>
      <c r="D19" s="127"/>
      <c r="E19" s="127"/>
      <c r="F19" s="127"/>
      <c r="G19" s="15"/>
      <c r="H19" s="15"/>
      <c r="I19" s="15"/>
      <c r="J19" s="15"/>
      <c r="K19" s="15"/>
      <c r="L19" s="15"/>
      <c r="M19" s="15"/>
      <c r="N19" s="15"/>
      <c r="O19" s="128">
        <v>244000</v>
      </c>
      <c r="P19" s="30"/>
      <c r="Q19" s="30">
        <v>-167304</v>
      </c>
      <c r="R19" s="30">
        <v>25000</v>
      </c>
      <c r="S19" s="30"/>
      <c r="T19" s="30"/>
      <c r="U19" s="30">
        <f>SUM(O19:T19)</f>
        <v>101696</v>
      </c>
      <c r="V19" s="137" t="s">
        <v>93</v>
      </c>
      <c r="W19" s="7" t="s">
        <v>107</v>
      </c>
    </row>
    <row r="20" spans="1:23" ht="46">
      <c r="A20" s="77">
        <v>2</v>
      </c>
      <c r="B20" s="22" t="s">
        <v>160</v>
      </c>
      <c r="C20" s="127"/>
      <c r="D20" s="127"/>
      <c r="E20" s="127"/>
      <c r="F20" s="127"/>
      <c r="G20" s="15"/>
      <c r="H20" s="15"/>
      <c r="I20" s="15"/>
      <c r="J20" s="15"/>
      <c r="K20" s="15"/>
      <c r="L20" s="15"/>
      <c r="M20" s="15"/>
      <c r="N20" s="15"/>
      <c r="O20" s="128">
        <v>16000</v>
      </c>
      <c r="P20" s="128"/>
      <c r="Q20" s="128">
        <v>-12696</v>
      </c>
      <c r="R20" s="128"/>
      <c r="S20" s="128"/>
      <c r="T20" s="128"/>
      <c r="U20" s="30">
        <f t="shared" ref="U20:U21" si="0">SUM(O20:T20)</f>
        <v>3304</v>
      </c>
      <c r="V20" s="30" t="s">
        <v>112</v>
      </c>
      <c r="W20" s="7" t="s">
        <v>113</v>
      </c>
    </row>
    <row r="21" spans="1:23" ht="23.25" customHeight="1">
      <c r="A21" s="37">
        <v>3</v>
      </c>
      <c r="B21" s="22" t="s">
        <v>118</v>
      </c>
      <c r="C21" s="127"/>
      <c r="D21" s="127"/>
      <c r="E21" s="127"/>
      <c r="F21" s="127"/>
      <c r="G21" s="15"/>
      <c r="H21" s="15"/>
      <c r="I21" s="15"/>
      <c r="J21" s="15"/>
      <c r="K21" s="15"/>
      <c r="L21" s="134"/>
      <c r="M21" s="134"/>
      <c r="N21" s="134"/>
      <c r="O21" s="128">
        <v>0</v>
      </c>
      <c r="P21" s="128"/>
      <c r="Q21" s="128"/>
      <c r="R21" s="128"/>
      <c r="S21" s="128"/>
      <c r="T21" s="128"/>
      <c r="U21" s="30">
        <f t="shared" si="0"/>
        <v>0</v>
      </c>
      <c r="V21" s="30"/>
      <c r="W21" s="22"/>
    </row>
    <row r="22" spans="1:23" ht="19.5" customHeight="1">
      <c r="A22" s="58"/>
      <c r="B22" s="578" t="s">
        <v>102</v>
      </c>
      <c r="C22" s="579"/>
      <c r="D22" s="579"/>
      <c r="E22" s="579"/>
      <c r="F22" s="579"/>
      <c r="G22" s="579"/>
      <c r="H22" s="579"/>
      <c r="I22" s="579"/>
      <c r="J22" s="579"/>
      <c r="K22" s="579"/>
      <c r="L22" s="579"/>
      <c r="M22" s="579"/>
      <c r="N22" s="580"/>
      <c r="O22" s="31">
        <f>SUM(O19:O21)</f>
        <v>260000</v>
      </c>
      <c r="P22" s="31">
        <f t="shared" ref="P22:U22" si="1">SUM(P19:P21)</f>
        <v>0</v>
      </c>
      <c r="Q22" s="31">
        <f t="shared" ref="Q22:S22" si="2">SUM(Q19:Q21)</f>
        <v>-180000</v>
      </c>
      <c r="R22" s="31">
        <f t="shared" si="2"/>
        <v>25000</v>
      </c>
      <c r="S22" s="31">
        <f t="shared" si="2"/>
        <v>0</v>
      </c>
      <c r="T22" s="31">
        <f t="shared" si="1"/>
        <v>0</v>
      </c>
      <c r="U22" s="31">
        <f t="shared" si="1"/>
        <v>105000</v>
      </c>
      <c r="V22" s="72"/>
      <c r="W22" s="72"/>
    </row>
  </sheetData>
  <mergeCells count="32">
    <mergeCell ref="O17:O18"/>
    <mergeCell ref="G2:W2"/>
    <mergeCell ref="G3:N3"/>
    <mergeCell ref="O3:W3"/>
    <mergeCell ref="G4:N4"/>
    <mergeCell ref="O4:W4"/>
    <mergeCell ref="B7:W7"/>
    <mergeCell ref="B8:W8"/>
    <mergeCell ref="B9:W9"/>
    <mergeCell ref="B10:W10"/>
    <mergeCell ref="P17:P18"/>
    <mergeCell ref="T17:T18"/>
    <mergeCell ref="U17:U18"/>
    <mergeCell ref="Q17:Q18"/>
    <mergeCell ref="R17:R18"/>
    <mergeCell ref="S17:S18"/>
    <mergeCell ref="A8:A9"/>
    <mergeCell ref="A14:A15"/>
    <mergeCell ref="A17:A18"/>
    <mergeCell ref="B14:B15"/>
    <mergeCell ref="B22:N22"/>
    <mergeCell ref="B11:W11"/>
    <mergeCell ref="B12:W12"/>
    <mergeCell ref="B13:W13"/>
    <mergeCell ref="K14:N14"/>
    <mergeCell ref="C16:J16"/>
    <mergeCell ref="O16:W16"/>
    <mergeCell ref="C17:N17"/>
    <mergeCell ref="V17:W17"/>
    <mergeCell ref="B17:B18"/>
    <mergeCell ref="C14:J15"/>
    <mergeCell ref="O14:W15"/>
  </mergeCells>
  <printOptions horizontalCentered="1"/>
  <pageMargins left="0.70866141732283472" right="0.51181102362204722" top="0.74803149606299213" bottom="0.74803149606299213" header="0.31496062992125984" footer="0.31496062992125984"/>
  <pageSetup paperSize="9" scale="66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W22"/>
  <sheetViews>
    <sheetView topLeftCell="A14" zoomScale="63" workbookViewId="0">
      <selection activeCell="U21" sqref="U21"/>
    </sheetView>
  </sheetViews>
  <sheetFormatPr baseColWidth="10" defaultColWidth="10.81640625" defaultRowHeight="11.5"/>
  <cols>
    <col min="1" max="1" width="23.1796875" style="33" customWidth="1"/>
    <col min="2" max="2" width="34.26953125" style="33" customWidth="1"/>
    <col min="3" max="9" width="3.7265625" style="33" customWidth="1"/>
    <col min="10" max="10" width="4.7265625" style="33" customWidth="1"/>
    <col min="11" max="14" width="3.7265625" style="33" customWidth="1"/>
    <col min="15" max="21" width="13.81640625" style="33" customWidth="1"/>
    <col min="22" max="22" width="12.7265625" style="33" customWidth="1"/>
    <col min="23" max="23" width="26.7265625" style="33" customWidth="1"/>
    <col min="24" max="16384" width="10.81640625" style="33"/>
  </cols>
  <sheetData>
    <row r="1" spans="1:23" s="14" customFormat="1" ht="15" customHeight="1"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62"/>
      <c r="P1" s="62"/>
      <c r="Q1" s="62"/>
      <c r="R1" s="62"/>
      <c r="S1" s="62"/>
      <c r="T1" s="62"/>
      <c r="U1" s="62"/>
      <c r="V1" s="51"/>
      <c r="W1" s="51"/>
    </row>
    <row r="2" spans="1:23" ht="21.75" customHeight="1">
      <c r="G2" s="426" t="s">
        <v>163</v>
      </c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</row>
    <row r="3" spans="1:23" ht="21.75" customHeight="1">
      <c r="G3" s="433" t="s">
        <v>0</v>
      </c>
      <c r="H3" s="434"/>
      <c r="I3" s="434"/>
      <c r="J3" s="434"/>
      <c r="K3" s="434"/>
      <c r="L3" s="434"/>
      <c r="M3" s="435"/>
      <c r="N3" s="427" t="s">
        <v>1</v>
      </c>
      <c r="O3" s="428"/>
      <c r="P3" s="428"/>
      <c r="Q3" s="428"/>
      <c r="R3" s="428"/>
      <c r="S3" s="428"/>
      <c r="T3" s="428"/>
      <c r="U3" s="428"/>
      <c r="V3" s="428"/>
      <c r="W3" s="429"/>
    </row>
    <row r="4" spans="1:23" ht="21.75" customHeight="1">
      <c r="G4" s="433" t="s">
        <v>2</v>
      </c>
      <c r="H4" s="434"/>
      <c r="I4" s="434"/>
      <c r="J4" s="434"/>
      <c r="K4" s="434"/>
      <c r="L4" s="434"/>
      <c r="M4" s="435"/>
      <c r="N4" s="433" t="s">
        <v>125</v>
      </c>
      <c r="O4" s="434"/>
      <c r="P4" s="434"/>
      <c r="Q4" s="434"/>
      <c r="R4" s="434"/>
      <c r="S4" s="434"/>
      <c r="T4" s="434"/>
      <c r="U4" s="434"/>
      <c r="V4" s="434"/>
      <c r="W4" s="435"/>
    </row>
    <row r="5" spans="1:23"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</row>
    <row r="6" spans="1:23">
      <c r="A6" s="38"/>
      <c r="B6" s="38"/>
      <c r="C6" s="38"/>
      <c r="D6" s="38"/>
      <c r="E6" s="38"/>
      <c r="F6" s="38"/>
    </row>
    <row r="7" spans="1:23" ht="23">
      <c r="A7" s="18" t="s">
        <v>3</v>
      </c>
      <c r="B7" s="436" t="s">
        <v>4</v>
      </c>
      <c r="C7" s="436"/>
      <c r="D7" s="436"/>
      <c r="E7" s="436"/>
      <c r="F7" s="436"/>
      <c r="G7" s="436"/>
      <c r="H7" s="436"/>
      <c r="I7" s="436"/>
      <c r="J7" s="436"/>
      <c r="K7" s="436"/>
      <c r="L7" s="436"/>
      <c r="M7" s="436"/>
      <c r="N7" s="436"/>
      <c r="O7" s="436"/>
      <c r="P7" s="436"/>
      <c r="Q7" s="436"/>
      <c r="R7" s="436"/>
      <c r="S7" s="436"/>
      <c r="T7" s="436"/>
      <c r="U7" s="436"/>
      <c r="V7" s="436"/>
      <c r="W7" s="436"/>
    </row>
    <row r="8" spans="1:23" ht="23.15" customHeight="1">
      <c r="A8" s="567" t="s">
        <v>5</v>
      </c>
      <c r="B8" s="430" t="s">
        <v>45</v>
      </c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</row>
    <row r="9" spans="1:23" ht="23.15" customHeight="1">
      <c r="A9" s="567"/>
      <c r="B9" s="438" t="s">
        <v>46</v>
      </c>
      <c r="C9" s="438"/>
      <c r="D9" s="438"/>
      <c r="E9" s="438"/>
      <c r="F9" s="438"/>
      <c r="G9" s="438"/>
      <c r="H9" s="438"/>
      <c r="I9" s="438"/>
      <c r="J9" s="438"/>
      <c r="K9" s="438"/>
      <c r="L9" s="438"/>
      <c r="M9" s="438"/>
      <c r="N9" s="438"/>
      <c r="O9" s="438"/>
      <c r="P9" s="438"/>
      <c r="Q9" s="438"/>
      <c r="R9" s="438"/>
      <c r="S9" s="438"/>
      <c r="T9" s="438"/>
      <c r="U9" s="438"/>
      <c r="V9" s="438"/>
      <c r="W9" s="438"/>
    </row>
    <row r="10" spans="1:23" ht="30" customHeight="1">
      <c r="A10" s="19" t="s">
        <v>6</v>
      </c>
      <c r="B10" s="437" t="s">
        <v>7</v>
      </c>
      <c r="C10" s="437"/>
      <c r="D10" s="437"/>
      <c r="E10" s="437"/>
      <c r="F10" s="437"/>
      <c r="G10" s="437"/>
      <c r="H10" s="437"/>
      <c r="I10" s="437"/>
      <c r="J10" s="437"/>
      <c r="K10" s="437"/>
      <c r="L10" s="437"/>
      <c r="M10" s="437"/>
      <c r="N10" s="437"/>
      <c r="O10" s="437"/>
      <c r="P10" s="437"/>
      <c r="Q10" s="437"/>
      <c r="R10" s="437"/>
      <c r="S10" s="437"/>
      <c r="T10" s="437"/>
      <c r="U10" s="437"/>
      <c r="V10" s="437"/>
      <c r="W10" s="437"/>
    </row>
    <row r="11" spans="1:23" ht="23.15" customHeight="1">
      <c r="A11" s="20" t="s">
        <v>8</v>
      </c>
      <c r="B11" s="430" t="s">
        <v>9</v>
      </c>
      <c r="C11" s="430"/>
      <c r="D11" s="430"/>
      <c r="E11" s="430"/>
      <c r="F11" s="430"/>
      <c r="G11" s="430"/>
      <c r="H11" s="430"/>
      <c r="I11" s="430"/>
      <c r="J11" s="430"/>
      <c r="K11" s="430"/>
      <c r="L11" s="430"/>
      <c r="M11" s="430"/>
      <c r="N11" s="430"/>
      <c r="O11" s="430"/>
      <c r="P11" s="430"/>
      <c r="Q11" s="430"/>
      <c r="R11" s="430"/>
      <c r="S11" s="430"/>
      <c r="T11" s="430"/>
      <c r="U11" s="430"/>
      <c r="V11" s="430"/>
      <c r="W11" s="430"/>
    </row>
    <row r="12" spans="1:23" ht="20.149999999999999" customHeight="1">
      <c r="A12" s="21" t="s">
        <v>10</v>
      </c>
      <c r="B12" s="581" t="s">
        <v>137</v>
      </c>
      <c r="C12" s="581"/>
      <c r="D12" s="581"/>
      <c r="E12" s="581"/>
      <c r="F12" s="581"/>
      <c r="G12" s="581"/>
      <c r="H12" s="581"/>
      <c r="I12" s="581"/>
      <c r="J12" s="581"/>
      <c r="K12" s="581"/>
      <c r="L12" s="581"/>
      <c r="M12" s="581"/>
      <c r="N12" s="581"/>
      <c r="O12" s="581"/>
      <c r="P12" s="581"/>
      <c r="Q12" s="581"/>
      <c r="R12" s="581"/>
      <c r="S12" s="581"/>
      <c r="T12" s="581"/>
      <c r="U12" s="581"/>
      <c r="V12" s="581"/>
      <c r="W12" s="581"/>
    </row>
    <row r="13" spans="1:23" ht="23.15" customHeight="1">
      <c r="A13" s="18" t="s">
        <v>12</v>
      </c>
      <c r="B13" s="425" t="s">
        <v>79</v>
      </c>
      <c r="C13" s="425"/>
      <c r="D13" s="425"/>
      <c r="E13" s="425"/>
      <c r="F13" s="425"/>
      <c r="G13" s="425"/>
      <c r="H13" s="425"/>
      <c r="I13" s="425"/>
      <c r="J13" s="425"/>
      <c r="K13" s="425"/>
      <c r="L13" s="425"/>
      <c r="M13" s="425"/>
      <c r="N13" s="425"/>
      <c r="O13" s="425"/>
      <c r="P13" s="425"/>
      <c r="Q13" s="425"/>
      <c r="R13" s="425"/>
      <c r="S13" s="425"/>
      <c r="T13" s="425"/>
      <c r="U13" s="425"/>
      <c r="V13" s="425"/>
      <c r="W13" s="425"/>
    </row>
    <row r="15" spans="1:23" ht="13.5" customHeight="1">
      <c r="A15" s="423" t="s">
        <v>175</v>
      </c>
      <c r="B15" s="426" t="s">
        <v>106</v>
      </c>
      <c r="C15" s="426" t="s">
        <v>81</v>
      </c>
      <c r="D15" s="426"/>
      <c r="E15" s="426"/>
      <c r="F15" s="426"/>
      <c r="G15" s="426"/>
      <c r="H15" s="426"/>
      <c r="I15" s="426"/>
      <c r="J15" s="426"/>
      <c r="K15" s="601" t="s">
        <v>17</v>
      </c>
      <c r="L15" s="601"/>
      <c r="M15" s="601"/>
      <c r="N15" s="601"/>
      <c r="O15" s="426"/>
      <c r="P15" s="426"/>
      <c r="Q15" s="426"/>
      <c r="R15" s="426"/>
      <c r="S15" s="426"/>
      <c r="T15" s="426"/>
      <c r="U15" s="426"/>
      <c r="V15" s="426"/>
      <c r="W15" s="426"/>
    </row>
    <row r="16" spans="1:23">
      <c r="A16" s="423"/>
      <c r="B16" s="426"/>
      <c r="C16" s="426"/>
      <c r="D16" s="426"/>
      <c r="E16" s="426"/>
      <c r="F16" s="426"/>
      <c r="G16" s="426"/>
      <c r="H16" s="426"/>
      <c r="I16" s="426"/>
      <c r="J16" s="426"/>
      <c r="K16" s="42">
        <v>1</v>
      </c>
      <c r="L16" s="42">
        <v>2</v>
      </c>
      <c r="M16" s="43">
        <v>3</v>
      </c>
      <c r="N16" s="43">
        <v>4</v>
      </c>
      <c r="O16" s="426"/>
      <c r="P16" s="426"/>
      <c r="Q16" s="426"/>
      <c r="R16" s="426"/>
      <c r="S16" s="426"/>
      <c r="T16" s="426"/>
      <c r="U16" s="426"/>
      <c r="V16" s="426"/>
      <c r="W16" s="426"/>
    </row>
    <row r="17" spans="1:23" ht="62.25" customHeight="1">
      <c r="A17" s="55" t="s">
        <v>137</v>
      </c>
      <c r="B17" s="56" t="s">
        <v>153</v>
      </c>
      <c r="C17" s="582" t="s">
        <v>109</v>
      </c>
      <c r="D17" s="583"/>
      <c r="E17" s="583"/>
      <c r="F17" s="583"/>
      <c r="G17" s="583"/>
      <c r="H17" s="583"/>
      <c r="I17" s="583"/>
      <c r="J17" s="584"/>
      <c r="K17" s="60"/>
      <c r="L17" s="60">
        <v>0.2</v>
      </c>
      <c r="M17" s="60">
        <v>0.8</v>
      </c>
      <c r="N17" s="60"/>
      <c r="O17" s="424"/>
      <c r="P17" s="424"/>
      <c r="Q17" s="424"/>
      <c r="R17" s="424"/>
      <c r="S17" s="424"/>
      <c r="T17" s="424"/>
      <c r="U17" s="424"/>
      <c r="V17" s="424"/>
      <c r="W17" s="424"/>
    </row>
    <row r="18" spans="1:23" ht="16.5" customHeight="1">
      <c r="A18" s="602"/>
      <c r="B18" s="588" t="s">
        <v>21</v>
      </c>
      <c r="C18" s="426" t="s">
        <v>22</v>
      </c>
      <c r="D18" s="426"/>
      <c r="E18" s="426"/>
      <c r="F18" s="426"/>
      <c r="G18" s="426"/>
      <c r="H18" s="426"/>
      <c r="I18" s="426"/>
      <c r="J18" s="426"/>
      <c r="K18" s="426"/>
      <c r="L18" s="426"/>
      <c r="M18" s="426"/>
      <c r="N18" s="426"/>
      <c r="O18" s="432" t="s">
        <v>23</v>
      </c>
      <c r="P18" s="432" t="s">
        <v>192</v>
      </c>
      <c r="Q18" s="432" t="s">
        <v>193</v>
      </c>
      <c r="R18" s="432" t="s">
        <v>206</v>
      </c>
      <c r="S18" s="432" t="s">
        <v>208</v>
      </c>
      <c r="T18" s="432" t="s">
        <v>210</v>
      </c>
      <c r="U18" s="432" t="s">
        <v>194</v>
      </c>
      <c r="V18" s="599" t="s">
        <v>24</v>
      </c>
      <c r="W18" s="600"/>
    </row>
    <row r="19" spans="1:23" ht="17.25" customHeight="1">
      <c r="A19" s="603"/>
      <c r="B19" s="589"/>
      <c r="C19" s="15" t="s">
        <v>25</v>
      </c>
      <c r="D19" s="15" t="s">
        <v>26</v>
      </c>
      <c r="E19" s="15" t="s">
        <v>27</v>
      </c>
      <c r="F19" s="15" t="s">
        <v>28</v>
      </c>
      <c r="G19" s="15" t="s">
        <v>27</v>
      </c>
      <c r="H19" s="15" t="s">
        <v>29</v>
      </c>
      <c r="I19" s="15" t="s">
        <v>29</v>
      </c>
      <c r="J19" s="15" t="s">
        <v>28</v>
      </c>
      <c r="K19" s="15" t="s">
        <v>30</v>
      </c>
      <c r="L19" s="15" t="s">
        <v>31</v>
      </c>
      <c r="M19" s="15" t="s">
        <v>32</v>
      </c>
      <c r="N19" s="15" t="s">
        <v>33</v>
      </c>
      <c r="O19" s="432"/>
      <c r="P19" s="432"/>
      <c r="Q19" s="432"/>
      <c r="R19" s="432"/>
      <c r="S19" s="432"/>
      <c r="T19" s="432"/>
      <c r="U19" s="432"/>
      <c r="V19" s="15" t="s">
        <v>34</v>
      </c>
      <c r="W19" s="15" t="s">
        <v>35</v>
      </c>
    </row>
    <row r="20" spans="1:23" ht="34.5">
      <c r="A20" s="37">
        <v>1</v>
      </c>
      <c r="B20" s="22" t="s">
        <v>138</v>
      </c>
      <c r="C20" s="15"/>
      <c r="D20" s="127"/>
      <c r="E20" s="127"/>
      <c r="F20" s="127"/>
      <c r="G20" s="127"/>
      <c r="H20" s="127"/>
      <c r="I20" s="127"/>
      <c r="J20" s="127"/>
      <c r="K20" s="15"/>
      <c r="L20" s="15"/>
      <c r="M20" s="15"/>
      <c r="N20" s="15"/>
      <c r="O20" s="30">
        <v>2500</v>
      </c>
      <c r="P20" s="30"/>
      <c r="Q20" s="162">
        <v>73131</v>
      </c>
      <c r="R20" s="162"/>
      <c r="S20" s="162"/>
      <c r="T20" s="162"/>
      <c r="U20" s="30">
        <f>SUM(O20:T20)</f>
        <v>75631</v>
      </c>
      <c r="V20" s="137" t="s">
        <v>93</v>
      </c>
      <c r="W20" s="7" t="s">
        <v>107</v>
      </c>
    </row>
    <row r="21" spans="1:23" ht="55" customHeight="1">
      <c r="A21" s="37">
        <v>2</v>
      </c>
      <c r="B21" s="22" t="s">
        <v>176</v>
      </c>
      <c r="C21" s="15"/>
      <c r="D21" s="127"/>
      <c r="E21" s="127"/>
      <c r="F21" s="127"/>
      <c r="G21" s="127"/>
      <c r="H21" s="127"/>
      <c r="I21" s="127"/>
      <c r="J21" s="127"/>
      <c r="K21" s="15"/>
      <c r="L21" s="15"/>
      <c r="M21" s="15"/>
      <c r="N21" s="15"/>
      <c r="O21" s="30">
        <v>2500</v>
      </c>
      <c r="P21" s="30"/>
      <c r="Q21" s="162">
        <v>1887</v>
      </c>
      <c r="R21" s="162"/>
      <c r="S21" s="162"/>
      <c r="T21" s="162"/>
      <c r="U21" s="30">
        <f>SUM(O21:T21)</f>
        <v>4387</v>
      </c>
      <c r="V21" s="30" t="s">
        <v>112</v>
      </c>
      <c r="W21" s="7" t="s">
        <v>113</v>
      </c>
    </row>
    <row r="22" spans="1:23" ht="20.149999999999999" customHeight="1">
      <c r="A22" s="58"/>
      <c r="B22" s="578" t="s">
        <v>102</v>
      </c>
      <c r="C22" s="579"/>
      <c r="D22" s="579"/>
      <c r="E22" s="579"/>
      <c r="F22" s="579"/>
      <c r="G22" s="579"/>
      <c r="H22" s="579"/>
      <c r="I22" s="579"/>
      <c r="J22" s="579"/>
      <c r="K22" s="579"/>
      <c r="L22" s="579"/>
      <c r="M22" s="579"/>
      <c r="N22" s="580"/>
      <c r="O22" s="31">
        <f>SUM(O20:O21)</f>
        <v>5000</v>
      </c>
      <c r="P22" s="31">
        <f t="shared" ref="P22:U22" si="0">SUM(P20:P21)</f>
        <v>0</v>
      </c>
      <c r="Q22" s="31">
        <f t="shared" ref="Q22:S22" si="1">SUM(Q20:Q21)</f>
        <v>75018</v>
      </c>
      <c r="R22" s="31">
        <f t="shared" si="1"/>
        <v>0</v>
      </c>
      <c r="S22" s="31">
        <f t="shared" si="1"/>
        <v>0</v>
      </c>
      <c r="T22" s="31">
        <f t="shared" si="0"/>
        <v>0</v>
      </c>
      <c r="U22" s="31">
        <f t="shared" si="0"/>
        <v>80018</v>
      </c>
      <c r="V22" s="31"/>
      <c r="W22" s="31"/>
    </row>
  </sheetData>
  <mergeCells count="32">
    <mergeCell ref="G2:W2"/>
    <mergeCell ref="G3:M3"/>
    <mergeCell ref="N3:W3"/>
    <mergeCell ref="G4:M4"/>
    <mergeCell ref="N4:W4"/>
    <mergeCell ref="B7:W7"/>
    <mergeCell ref="B8:W8"/>
    <mergeCell ref="B9:W9"/>
    <mergeCell ref="C17:J17"/>
    <mergeCell ref="O17:W17"/>
    <mergeCell ref="B22:N22"/>
    <mergeCell ref="O18:O19"/>
    <mergeCell ref="A18:A19"/>
    <mergeCell ref="B15:B16"/>
    <mergeCell ref="B18:B19"/>
    <mergeCell ref="C18:N18"/>
    <mergeCell ref="V18:W18"/>
    <mergeCell ref="A8:A9"/>
    <mergeCell ref="A15:A16"/>
    <mergeCell ref="B10:W10"/>
    <mergeCell ref="B11:W11"/>
    <mergeCell ref="B12:W12"/>
    <mergeCell ref="B13:W13"/>
    <mergeCell ref="K15:N15"/>
    <mergeCell ref="C15:J16"/>
    <mergeCell ref="O15:W16"/>
    <mergeCell ref="P18:P19"/>
    <mergeCell ref="T18:T19"/>
    <mergeCell ref="U18:U19"/>
    <mergeCell ref="Q18:Q19"/>
    <mergeCell ref="R18:R19"/>
    <mergeCell ref="S18:S19"/>
  </mergeCells>
  <printOptions horizontalCentered="1"/>
  <pageMargins left="0.70866141732283472" right="0.51181102362204722" top="0.78740157480314965" bottom="0.78740157480314965" header="0" footer="0"/>
  <pageSetup paperSize="9" scale="67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W50"/>
  <sheetViews>
    <sheetView topLeftCell="A8" zoomScale="80" zoomScaleNormal="100" zoomScaleSheetLayoutView="100" workbookViewId="0">
      <selection activeCell="A20" sqref="A20"/>
    </sheetView>
  </sheetViews>
  <sheetFormatPr baseColWidth="10" defaultColWidth="11.453125" defaultRowHeight="14"/>
  <cols>
    <col min="1" max="1" width="24" style="65" customWidth="1"/>
    <col min="2" max="2" width="33.7265625" style="65" customWidth="1"/>
    <col min="3" max="14" width="3.7265625" style="65" customWidth="1"/>
    <col min="15" max="21" width="13.7265625" style="66" customWidth="1"/>
    <col min="22" max="22" width="13.81640625" style="65" customWidth="1"/>
    <col min="23" max="23" width="26.54296875" style="65" customWidth="1"/>
    <col min="24" max="16384" width="11.453125" style="65"/>
  </cols>
  <sheetData>
    <row r="1" spans="1:23">
      <c r="A1" s="14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62"/>
      <c r="P1" s="62"/>
      <c r="Q1" s="62"/>
      <c r="R1" s="62"/>
      <c r="S1" s="62"/>
      <c r="T1" s="62"/>
      <c r="U1" s="62"/>
      <c r="V1" s="71"/>
      <c r="W1" s="71"/>
    </row>
    <row r="2" spans="1:23">
      <c r="A2" s="14"/>
      <c r="B2" s="14"/>
      <c r="C2" s="14"/>
      <c r="D2" s="14"/>
      <c r="E2" s="14"/>
      <c r="F2" s="14"/>
      <c r="G2" s="426" t="s">
        <v>161</v>
      </c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</row>
    <row r="3" spans="1:23">
      <c r="A3" s="14"/>
      <c r="B3" s="14"/>
      <c r="C3" s="14"/>
      <c r="D3" s="14"/>
      <c r="E3" s="14"/>
      <c r="F3" s="14"/>
      <c r="G3" s="425" t="s">
        <v>0</v>
      </c>
      <c r="H3" s="425"/>
      <c r="I3" s="425"/>
      <c r="J3" s="425"/>
      <c r="K3" s="425"/>
      <c r="L3" s="425"/>
      <c r="M3" s="425"/>
      <c r="N3" s="425"/>
      <c r="O3" s="431" t="s">
        <v>139</v>
      </c>
      <c r="P3" s="431"/>
      <c r="Q3" s="431"/>
      <c r="R3" s="431"/>
      <c r="S3" s="431"/>
      <c r="T3" s="431"/>
      <c r="U3" s="431"/>
      <c r="V3" s="431"/>
      <c r="W3" s="431"/>
    </row>
    <row r="4" spans="1:23">
      <c r="A4" s="14"/>
      <c r="B4" s="14"/>
      <c r="C4" s="14"/>
      <c r="D4" s="14"/>
      <c r="E4" s="14"/>
      <c r="F4" s="14"/>
      <c r="G4" s="425" t="s">
        <v>2</v>
      </c>
      <c r="H4" s="425"/>
      <c r="I4" s="425"/>
      <c r="J4" s="425"/>
      <c r="K4" s="425"/>
      <c r="L4" s="425"/>
      <c r="M4" s="425"/>
      <c r="N4" s="425"/>
      <c r="O4" s="425" t="s">
        <v>44</v>
      </c>
      <c r="P4" s="425"/>
      <c r="Q4" s="425"/>
      <c r="R4" s="425"/>
      <c r="S4" s="425"/>
      <c r="T4" s="425"/>
      <c r="U4" s="425"/>
      <c r="V4" s="425"/>
      <c r="W4" s="425"/>
    </row>
    <row r="5" spans="1:23">
      <c r="A5" s="14"/>
      <c r="B5" s="14"/>
      <c r="C5" s="14"/>
      <c r="D5" s="14"/>
      <c r="E5" s="14"/>
      <c r="F5" s="14"/>
      <c r="G5" s="16"/>
      <c r="H5" s="16"/>
      <c r="I5" s="16"/>
      <c r="J5" s="16"/>
      <c r="K5" s="16"/>
      <c r="L5" s="16"/>
      <c r="M5" s="16"/>
      <c r="N5" s="16"/>
      <c r="O5" s="69"/>
      <c r="P5" s="69"/>
      <c r="Q5" s="69"/>
      <c r="R5" s="69"/>
      <c r="S5" s="69"/>
      <c r="T5" s="69"/>
      <c r="U5" s="69"/>
      <c r="V5" s="16"/>
      <c r="W5" s="16"/>
    </row>
    <row r="6" spans="1:23">
      <c r="A6" s="17"/>
      <c r="B6" s="17"/>
      <c r="C6" s="17"/>
      <c r="D6" s="17"/>
      <c r="E6" s="17"/>
      <c r="F6" s="17"/>
      <c r="G6" s="16"/>
      <c r="H6" s="16"/>
      <c r="I6" s="16"/>
      <c r="J6" s="16"/>
      <c r="K6" s="16"/>
      <c r="L6" s="16"/>
      <c r="M6" s="16"/>
      <c r="N6" s="16"/>
      <c r="O6" s="69"/>
      <c r="P6" s="69"/>
      <c r="Q6" s="69"/>
      <c r="R6" s="69"/>
      <c r="S6" s="69"/>
      <c r="T6" s="69"/>
      <c r="U6" s="69"/>
      <c r="V6" s="16"/>
      <c r="W6" s="16"/>
    </row>
    <row r="7" spans="1:23" ht="29.25" customHeight="1">
      <c r="A7" s="18" t="s">
        <v>3</v>
      </c>
      <c r="B7" s="436" t="s">
        <v>4</v>
      </c>
      <c r="C7" s="436"/>
      <c r="D7" s="436"/>
      <c r="E7" s="436"/>
      <c r="F7" s="436"/>
      <c r="G7" s="436"/>
      <c r="H7" s="436"/>
      <c r="I7" s="436"/>
      <c r="J7" s="436"/>
      <c r="K7" s="436"/>
      <c r="L7" s="436"/>
      <c r="M7" s="436"/>
      <c r="N7" s="436"/>
      <c r="O7" s="436"/>
      <c r="P7" s="436"/>
      <c r="Q7" s="436"/>
      <c r="R7" s="436"/>
      <c r="S7" s="436"/>
      <c r="T7" s="436"/>
      <c r="U7" s="436"/>
      <c r="V7" s="436"/>
      <c r="W7" s="436"/>
    </row>
    <row r="8" spans="1:23" ht="27" customHeight="1">
      <c r="A8" s="592" t="s">
        <v>5</v>
      </c>
      <c r="B8" s="430" t="s">
        <v>45</v>
      </c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</row>
    <row r="9" spans="1:23" ht="27" customHeight="1">
      <c r="A9" s="593"/>
      <c r="B9" s="596" t="s">
        <v>46</v>
      </c>
      <c r="C9" s="597"/>
      <c r="D9" s="597"/>
      <c r="E9" s="597"/>
      <c r="F9" s="597"/>
      <c r="G9" s="597"/>
      <c r="H9" s="597"/>
      <c r="I9" s="597"/>
      <c r="J9" s="597"/>
      <c r="K9" s="597"/>
      <c r="L9" s="597"/>
      <c r="M9" s="597"/>
      <c r="N9" s="597"/>
      <c r="O9" s="597"/>
      <c r="P9" s="597"/>
      <c r="Q9" s="597"/>
      <c r="R9" s="597"/>
      <c r="S9" s="597"/>
      <c r="T9" s="597"/>
      <c r="U9" s="597"/>
      <c r="V9" s="597"/>
      <c r="W9" s="598"/>
    </row>
    <row r="10" spans="1:23" ht="27" customHeight="1">
      <c r="A10" s="19" t="s">
        <v>6</v>
      </c>
      <c r="B10" s="437" t="s">
        <v>7</v>
      </c>
      <c r="C10" s="437"/>
      <c r="D10" s="437"/>
      <c r="E10" s="437"/>
      <c r="F10" s="437"/>
      <c r="G10" s="437"/>
      <c r="H10" s="437"/>
      <c r="I10" s="437"/>
      <c r="J10" s="437"/>
      <c r="K10" s="437"/>
      <c r="L10" s="437"/>
      <c r="M10" s="437"/>
      <c r="N10" s="437"/>
      <c r="O10" s="437"/>
      <c r="P10" s="437"/>
      <c r="Q10" s="437"/>
      <c r="R10" s="437"/>
      <c r="S10" s="437"/>
      <c r="T10" s="437"/>
      <c r="U10" s="437"/>
      <c r="V10" s="437"/>
      <c r="W10" s="437"/>
    </row>
    <row r="11" spans="1:23" ht="27" customHeight="1">
      <c r="A11" s="20" t="s">
        <v>8</v>
      </c>
      <c r="B11" s="430" t="s">
        <v>9</v>
      </c>
      <c r="C11" s="430"/>
      <c r="D11" s="430"/>
      <c r="E11" s="430"/>
      <c r="F11" s="430"/>
      <c r="G11" s="430"/>
      <c r="H11" s="430"/>
      <c r="I11" s="430"/>
      <c r="J11" s="430"/>
      <c r="K11" s="430"/>
      <c r="L11" s="430"/>
      <c r="M11" s="430"/>
      <c r="N11" s="430"/>
      <c r="O11" s="430"/>
      <c r="P11" s="430"/>
      <c r="Q11" s="430"/>
      <c r="R11" s="430"/>
      <c r="S11" s="430"/>
      <c r="T11" s="430"/>
      <c r="U11" s="430"/>
      <c r="V11" s="430"/>
      <c r="W11" s="430"/>
    </row>
    <row r="12" spans="1:23" ht="24" customHeight="1">
      <c r="A12" s="21" t="s">
        <v>10</v>
      </c>
      <c r="B12" s="581" t="s">
        <v>121</v>
      </c>
      <c r="C12" s="581"/>
      <c r="D12" s="581"/>
      <c r="E12" s="581"/>
      <c r="F12" s="581"/>
      <c r="G12" s="581"/>
      <c r="H12" s="581"/>
      <c r="I12" s="581"/>
      <c r="J12" s="581"/>
      <c r="K12" s="581"/>
      <c r="L12" s="581"/>
      <c r="M12" s="581"/>
      <c r="N12" s="581"/>
      <c r="O12" s="581"/>
      <c r="P12" s="581"/>
      <c r="Q12" s="581"/>
      <c r="R12" s="581"/>
      <c r="S12" s="581"/>
      <c r="T12" s="581"/>
      <c r="U12" s="581"/>
      <c r="V12" s="581"/>
      <c r="W12" s="581"/>
    </row>
    <row r="13" spans="1:23" ht="34" customHeight="1">
      <c r="A13" s="18" t="s">
        <v>12</v>
      </c>
      <c r="B13" s="438" t="s">
        <v>13</v>
      </c>
      <c r="C13" s="438"/>
      <c r="D13" s="438"/>
      <c r="E13" s="438"/>
      <c r="F13" s="438"/>
      <c r="G13" s="438"/>
      <c r="H13" s="438"/>
      <c r="I13" s="438"/>
      <c r="J13" s="438"/>
      <c r="K13" s="438"/>
      <c r="L13" s="438"/>
      <c r="M13" s="438"/>
      <c r="N13" s="438"/>
      <c r="O13" s="438"/>
      <c r="P13" s="438"/>
      <c r="Q13" s="438"/>
      <c r="R13" s="438"/>
      <c r="S13" s="438"/>
      <c r="T13" s="438"/>
      <c r="U13" s="438"/>
      <c r="V13" s="438"/>
      <c r="W13" s="438"/>
    </row>
    <row r="14" spans="1:23">
      <c r="A14" s="568"/>
      <c r="B14" s="569"/>
      <c r="C14" s="569"/>
      <c r="D14" s="569"/>
      <c r="E14" s="569"/>
      <c r="F14" s="569"/>
      <c r="G14" s="569"/>
      <c r="H14" s="569"/>
      <c r="I14" s="569"/>
      <c r="J14" s="569"/>
      <c r="K14" s="569"/>
      <c r="L14" s="569"/>
      <c r="M14" s="569"/>
      <c r="N14" s="569"/>
      <c r="O14" s="570"/>
      <c r="P14" s="570"/>
      <c r="Q14" s="570"/>
      <c r="R14" s="570"/>
      <c r="S14" s="570"/>
      <c r="T14" s="570"/>
      <c r="U14" s="570"/>
      <c r="V14" s="570"/>
      <c r="W14" s="570"/>
    </row>
    <row r="15" spans="1:23" ht="17.149999999999999" customHeight="1">
      <c r="A15" s="423" t="s">
        <v>14</v>
      </c>
      <c r="B15" s="426" t="s">
        <v>106</v>
      </c>
      <c r="C15" s="426" t="s">
        <v>81</v>
      </c>
      <c r="D15" s="426"/>
      <c r="E15" s="426"/>
      <c r="F15" s="426"/>
      <c r="G15" s="426"/>
      <c r="H15" s="426"/>
      <c r="I15" s="426"/>
      <c r="J15" s="426"/>
      <c r="K15" s="601" t="s">
        <v>17</v>
      </c>
      <c r="L15" s="601"/>
      <c r="M15" s="601"/>
      <c r="N15" s="601"/>
      <c r="O15" s="590"/>
      <c r="P15" s="590"/>
      <c r="Q15" s="590"/>
      <c r="R15" s="590"/>
      <c r="S15" s="590"/>
      <c r="T15" s="590"/>
      <c r="U15" s="590"/>
      <c r="V15" s="590"/>
      <c r="W15" s="591"/>
    </row>
    <row r="16" spans="1:23">
      <c r="A16" s="423"/>
      <c r="B16" s="426"/>
      <c r="C16" s="426"/>
      <c r="D16" s="426"/>
      <c r="E16" s="426"/>
      <c r="F16" s="426"/>
      <c r="G16" s="426"/>
      <c r="H16" s="426"/>
      <c r="I16" s="426"/>
      <c r="J16" s="426"/>
      <c r="K16" s="42">
        <v>1</v>
      </c>
      <c r="L16" s="42">
        <v>2</v>
      </c>
      <c r="M16" s="43">
        <v>3</v>
      </c>
      <c r="N16" s="43">
        <v>4</v>
      </c>
      <c r="O16" s="590"/>
      <c r="P16" s="590"/>
      <c r="Q16" s="590"/>
      <c r="R16" s="590"/>
      <c r="S16" s="590"/>
      <c r="T16" s="590"/>
      <c r="U16" s="590"/>
      <c r="V16" s="590"/>
      <c r="W16" s="591"/>
    </row>
    <row r="17" spans="1:23" ht="68.150000000000006" customHeight="1">
      <c r="A17" s="22" t="s">
        <v>122</v>
      </c>
      <c r="B17" s="48" t="s">
        <v>170</v>
      </c>
      <c r="C17" s="582" t="s">
        <v>171</v>
      </c>
      <c r="D17" s="583"/>
      <c r="E17" s="583"/>
      <c r="F17" s="583"/>
      <c r="G17" s="583"/>
      <c r="H17" s="583"/>
      <c r="I17" s="583"/>
      <c r="J17" s="584"/>
      <c r="K17" s="64">
        <v>100</v>
      </c>
      <c r="L17" s="64"/>
      <c r="M17" s="29"/>
      <c r="N17" s="29"/>
      <c r="O17" s="604"/>
      <c r="P17" s="604"/>
      <c r="Q17" s="604"/>
      <c r="R17" s="604"/>
      <c r="S17" s="604"/>
      <c r="T17" s="604"/>
      <c r="U17" s="604"/>
      <c r="V17" s="604"/>
      <c r="W17" s="605"/>
    </row>
    <row r="18" spans="1:23" ht="24" customHeight="1">
      <c r="A18" s="606"/>
      <c r="B18" s="426" t="s">
        <v>21</v>
      </c>
      <c r="C18" s="426" t="s">
        <v>22</v>
      </c>
      <c r="D18" s="426"/>
      <c r="E18" s="426"/>
      <c r="F18" s="426"/>
      <c r="G18" s="426"/>
      <c r="H18" s="426"/>
      <c r="I18" s="426"/>
      <c r="J18" s="426"/>
      <c r="K18" s="426"/>
      <c r="L18" s="426"/>
      <c r="M18" s="426"/>
      <c r="N18" s="426"/>
      <c r="O18" s="432" t="s">
        <v>23</v>
      </c>
      <c r="P18" s="432" t="s">
        <v>192</v>
      </c>
      <c r="Q18" s="432" t="s">
        <v>193</v>
      </c>
      <c r="R18" s="432" t="s">
        <v>206</v>
      </c>
      <c r="S18" s="432" t="s">
        <v>208</v>
      </c>
      <c r="T18" s="432" t="s">
        <v>210</v>
      </c>
      <c r="U18" s="432" t="s">
        <v>194</v>
      </c>
      <c r="V18" s="426" t="s">
        <v>24</v>
      </c>
      <c r="W18" s="426"/>
    </row>
    <row r="19" spans="1:23">
      <c r="A19" s="606"/>
      <c r="B19" s="426"/>
      <c r="C19" s="15" t="s">
        <v>25</v>
      </c>
      <c r="D19" s="15" t="s">
        <v>26</v>
      </c>
      <c r="E19" s="15" t="s">
        <v>27</v>
      </c>
      <c r="F19" s="15" t="s">
        <v>28</v>
      </c>
      <c r="G19" s="15" t="s">
        <v>27</v>
      </c>
      <c r="H19" s="15" t="s">
        <v>29</v>
      </c>
      <c r="I19" s="15" t="s">
        <v>29</v>
      </c>
      <c r="J19" s="15" t="s">
        <v>28</v>
      </c>
      <c r="K19" s="15" t="s">
        <v>30</v>
      </c>
      <c r="L19" s="15" t="s">
        <v>31</v>
      </c>
      <c r="M19" s="15" t="s">
        <v>32</v>
      </c>
      <c r="N19" s="15" t="s">
        <v>33</v>
      </c>
      <c r="O19" s="432"/>
      <c r="P19" s="432"/>
      <c r="Q19" s="432"/>
      <c r="R19" s="432"/>
      <c r="S19" s="432"/>
      <c r="T19" s="432"/>
      <c r="U19" s="432"/>
      <c r="V19" s="23" t="s">
        <v>85</v>
      </c>
      <c r="W19" s="15" t="s">
        <v>35</v>
      </c>
    </row>
    <row r="20" spans="1:23" ht="51" customHeight="1">
      <c r="A20" s="24">
        <v>1</v>
      </c>
      <c r="B20" s="22" t="s">
        <v>169</v>
      </c>
      <c r="C20" s="126"/>
      <c r="D20" s="126"/>
      <c r="E20" s="49"/>
      <c r="F20" s="49"/>
      <c r="G20" s="15"/>
      <c r="H20" s="15"/>
      <c r="I20" s="15"/>
      <c r="J20" s="15"/>
      <c r="K20" s="15"/>
      <c r="L20" s="15"/>
      <c r="M20" s="15"/>
      <c r="N20" s="15"/>
      <c r="O20" s="30">
        <v>261330.4</v>
      </c>
      <c r="P20" s="30"/>
      <c r="Q20" s="30"/>
      <c r="R20" s="30"/>
      <c r="S20" s="30"/>
      <c r="T20" s="30"/>
      <c r="U20" s="30">
        <f>SUM(O20:T20)</f>
        <v>261330.4</v>
      </c>
      <c r="V20" s="139" t="s">
        <v>123</v>
      </c>
      <c r="W20" s="22" t="s">
        <v>124</v>
      </c>
    </row>
    <row r="21" spans="1:23" ht="19" customHeight="1">
      <c r="A21" s="25"/>
      <c r="B21" s="571" t="s">
        <v>102</v>
      </c>
      <c r="C21" s="571"/>
      <c r="D21" s="571"/>
      <c r="E21" s="571"/>
      <c r="F21" s="571"/>
      <c r="G21" s="571"/>
      <c r="H21" s="571"/>
      <c r="I21" s="571"/>
      <c r="J21" s="571"/>
      <c r="K21" s="571"/>
      <c r="L21" s="571"/>
      <c r="M21" s="571"/>
      <c r="N21" s="571"/>
      <c r="O21" s="31">
        <f>SUM(O20)</f>
        <v>261330.4</v>
      </c>
      <c r="P21" s="31">
        <f t="shared" ref="P21:U21" si="0">SUM(P20)</f>
        <v>0</v>
      </c>
      <c r="Q21" s="31">
        <f t="shared" ref="Q21:S21" si="1">SUM(Q20)</f>
        <v>0</v>
      </c>
      <c r="R21" s="31">
        <f t="shared" si="1"/>
        <v>0</v>
      </c>
      <c r="S21" s="31">
        <f t="shared" si="1"/>
        <v>0</v>
      </c>
      <c r="T21" s="31">
        <f t="shared" si="0"/>
        <v>0</v>
      </c>
      <c r="U21" s="31">
        <f t="shared" si="0"/>
        <v>261330.4</v>
      </c>
      <c r="V21" s="72"/>
      <c r="W21" s="72"/>
    </row>
    <row r="22" spans="1:23">
      <c r="A22" s="67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70"/>
      <c r="P22" s="70"/>
      <c r="Q22" s="70"/>
      <c r="R22" s="70"/>
      <c r="S22" s="70"/>
      <c r="T22" s="70"/>
      <c r="U22" s="70"/>
      <c r="V22" s="73"/>
      <c r="W22" s="73"/>
    </row>
    <row r="23" spans="1:23">
      <c r="A23" s="14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62"/>
      <c r="P23" s="62"/>
      <c r="Q23" s="62"/>
      <c r="R23" s="62"/>
      <c r="S23" s="62"/>
      <c r="T23" s="62"/>
      <c r="U23" s="62"/>
      <c r="V23" s="71"/>
      <c r="W23" s="71"/>
    </row>
    <row r="24" spans="1:23">
      <c r="A24" s="14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62"/>
      <c r="P24" s="62"/>
      <c r="Q24" s="62"/>
      <c r="R24" s="62"/>
      <c r="S24" s="62"/>
      <c r="T24" s="62"/>
      <c r="U24" s="62"/>
      <c r="V24" s="71"/>
      <c r="W24" s="71"/>
    </row>
    <row r="25" spans="1:23">
      <c r="A25" s="14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62"/>
      <c r="P25" s="62"/>
      <c r="Q25" s="62"/>
      <c r="R25" s="62"/>
      <c r="S25" s="62"/>
      <c r="T25" s="62"/>
      <c r="U25" s="62"/>
      <c r="V25" s="71"/>
      <c r="W25" s="71"/>
    </row>
    <row r="26" spans="1:23">
      <c r="A26" s="14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62"/>
      <c r="P26" s="62"/>
      <c r="Q26" s="62"/>
      <c r="R26" s="62"/>
      <c r="S26" s="62"/>
      <c r="T26" s="62"/>
      <c r="U26" s="62"/>
      <c r="V26" s="71"/>
      <c r="W26" s="71"/>
    </row>
    <row r="27" spans="1:23">
      <c r="W27" s="74"/>
    </row>
    <row r="28" spans="1:23">
      <c r="A28" s="14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62"/>
      <c r="P28" s="62"/>
      <c r="Q28" s="62"/>
      <c r="R28" s="62"/>
      <c r="S28" s="62"/>
      <c r="T28" s="62"/>
      <c r="U28" s="62"/>
      <c r="V28" s="71"/>
      <c r="W28" s="71"/>
    </row>
    <row r="29" spans="1:23">
      <c r="A29" s="14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62"/>
      <c r="P29" s="62"/>
      <c r="Q29" s="62"/>
      <c r="R29" s="62"/>
      <c r="S29" s="62"/>
      <c r="T29" s="62"/>
      <c r="U29" s="62"/>
      <c r="V29" s="71"/>
      <c r="W29" s="71"/>
    </row>
    <row r="30" spans="1:23">
      <c r="A30" s="14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62"/>
      <c r="P30" s="62"/>
      <c r="Q30" s="62"/>
      <c r="R30" s="62"/>
      <c r="S30" s="62"/>
      <c r="T30" s="62"/>
      <c r="U30" s="62"/>
      <c r="V30" s="71"/>
      <c r="W30" s="71"/>
    </row>
    <row r="31" spans="1:23">
      <c r="A31" s="14"/>
      <c r="B31" s="14"/>
      <c r="C31" s="14"/>
      <c r="D31" s="14"/>
      <c r="E31" s="14"/>
      <c r="F31" s="14"/>
      <c r="G31" s="426" t="s">
        <v>161</v>
      </c>
      <c r="H31" s="426"/>
      <c r="I31" s="426"/>
      <c r="J31" s="426"/>
      <c r="K31" s="426"/>
      <c r="L31" s="426"/>
      <c r="M31" s="426"/>
      <c r="N31" s="426"/>
      <c r="O31" s="426"/>
      <c r="P31" s="426"/>
      <c r="Q31" s="426"/>
      <c r="R31" s="426"/>
      <c r="S31" s="426"/>
      <c r="T31" s="426"/>
      <c r="U31" s="426"/>
      <c r="V31" s="426"/>
      <c r="W31" s="426"/>
    </row>
    <row r="32" spans="1:23">
      <c r="A32" s="14"/>
      <c r="B32" s="14"/>
      <c r="C32" s="14"/>
      <c r="D32" s="14"/>
      <c r="E32" s="14"/>
      <c r="F32" s="14"/>
      <c r="G32" s="425" t="s">
        <v>0</v>
      </c>
      <c r="H32" s="425"/>
      <c r="I32" s="425"/>
      <c r="J32" s="425"/>
      <c r="K32" s="425"/>
      <c r="L32" s="425"/>
      <c r="M32" s="425"/>
      <c r="N32" s="425"/>
      <c r="O32" s="431" t="s">
        <v>139</v>
      </c>
      <c r="P32" s="431"/>
      <c r="Q32" s="431"/>
      <c r="R32" s="431"/>
      <c r="S32" s="431"/>
      <c r="T32" s="431"/>
      <c r="U32" s="431"/>
      <c r="V32" s="431"/>
      <c r="W32" s="431"/>
    </row>
    <row r="33" spans="1:23">
      <c r="A33" s="14"/>
      <c r="B33" s="14"/>
      <c r="C33" s="14"/>
      <c r="D33" s="14"/>
      <c r="E33" s="14"/>
      <c r="F33" s="14"/>
      <c r="G33" s="425" t="s">
        <v>2</v>
      </c>
      <c r="H33" s="425"/>
      <c r="I33" s="425"/>
      <c r="J33" s="425"/>
      <c r="K33" s="425"/>
      <c r="L33" s="425"/>
      <c r="M33" s="425"/>
      <c r="N33" s="425"/>
      <c r="O33" s="425" t="s">
        <v>44</v>
      </c>
      <c r="P33" s="425"/>
      <c r="Q33" s="425"/>
      <c r="R33" s="425"/>
      <c r="S33" s="425"/>
      <c r="T33" s="425"/>
      <c r="U33" s="425"/>
      <c r="V33" s="425"/>
      <c r="W33" s="425"/>
    </row>
    <row r="34" spans="1:23">
      <c r="A34" s="14"/>
      <c r="B34" s="14"/>
      <c r="C34" s="14"/>
      <c r="D34" s="14"/>
      <c r="E34" s="14"/>
      <c r="F34" s="14"/>
      <c r="G34" s="16"/>
      <c r="H34" s="16"/>
      <c r="I34" s="16"/>
      <c r="J34" s="16"/>
      <c r="K34" s="16"/>
      <c r="L34" s="16"/>
      <c r="M34" s="16"/>
      <c r="N34" s="16"/>
      <c r="O34" s="69"/>
      <c r="P34" s="69"/>
      <c r="Q34" s="69"/>
      <c r="R34" s="69"/>
      <c r="S34" s="69"/>
      <c r="T34" s="69"/>
      <c r="U34" s="69"/>
      <c r="V34" s="16"/>
      <c r="W34" s="16"/>
    </row>
    <row r="35" spans="1:23">
      <c r="A35" s="17"/>
      <c r="B35" s="17"/>
      <c r="C35" s="17"/>
      <c r="D35" s="17"/>
      <c r="E35" s="17"/>
      <c r="F35" s="17"/>
      <c r="G35" s="16"/>
      <c r="H35" s="16"/>
      <c r="I35" s="16"/>
      <c r="J35" s="16"/>
      <c r="K35" s="16"/>
      <c r="L35" s="16"/>
      <c r="M35" s="16"/>
      <c r="N35" s="16"/>
      <c r="O35" s="69"/>
      <c r="P35" s="69"/>
      <c r="Q35" s="69"/>
      <c r="R35" s="69"/>
      <c r="S35" s="69"/>
      <c r="T35" s="69"/>
      <c r="U35" s="69"/>
      <c r="V35" s="16"/>
      <c r="W35" s="16"/>
    </row>
    <row r="36" spans="1:23" ht="23">
      <c r="A36" s="18" t="s">
        <v>3</v>
      </c>
      <c r="B36" s="436" t="s">
        <v>4</v>
      </c>
      <c r="C36" s="436"/>
      <c r="D36" s="436"/>
      <c r="E36" s="436"/>
      <c r="F36" s="436"/>
      <c r="G36" s="436"/>
      <c r="H36" s="436"/>
      <c r="I36" s="436"/>
      <c r="J36" s="436"/>
      <c r="K36" s="436"/>
      <c r="L36" s="436"/>
      <c r="M36" s="436"/>
      <c r="N36" s="436"/>
      <c r="O36" s="436"/>
      <c r="P36" s="436"/>
      <c r="Q36" s="436"/>
      <c r="R36" s="436"/>
      <c r="S36" s="436"/>
      <c r="T36" s="436"/>
      <c r="U36" s="436"/>
      <c r="V36" s="436"/>
      <c r="W36" s="436"/>
    </row>
    <row r="37" spans="1:23">
      <c r="A37" s="592" t="s">
        <v>5</v>
      </c>
      <c r="B37" s="430" t="s">
        <v>45</v>
      </c>
      <c r="C37" s="430"/>
      <c r="D37" s="430"/>
      <c r="E37" s="430"/>
      <c r="F37" s="430"/>
      <c r="G37" s="430"/>
      <c r="H37" s="430"/>
      <c r="I37" s="430"/>
      <c r="J37" s="430"/>
      <c r="K37" s="430"/>
      <c r="L37" s="430"/>
      <c r="M37" s="430"/>
      <c r="N37" s="430"/>
      <c r="O37" s="430"/>
      <c r="P37" s="430"/>
      <c r="Q37" s="430"/>
      <c r="R37" s="430"/>
      <c r="S37" s="430"/>
      <c r="T37" s="430"/>
      <c r="U37" s="430"/>
      <c r="V37" s="430"/>
      <c r="W37" s="430"/>
    </row>
    <row r="38" spans="1:23">
      <c r="A38" s="593"/>
      <c r="B38" s="596" t="s">
        <v>46</v>
      </c>
      <c r="C38" s="597"/>
      <c r="D38" s="597"/>
      <c r="E38" s="597"/>
      <c r="F38" s="597"/>
      <c r="G38" s="597"/>
      <c r="H38" s="597"/>
      <c r="I38" s="597"/>
      <c r="J38" s="597"/>
      <c r="K38" s="597"/>
      <c r="L38" s="597"/>
      <c r="M38" s="597"/>
      <c r="N38" s="597"/>
      <c r="O38" s="597"/>
      <c r="P38" s="597"/>
      <c r="Q38" s="597"/>
      <c r="R38" s="597"/>
      <c r="S38" s="597"/>
      <c r="T38" s="597"/>
      <c r="U38" s="597"/>
      <c r="V38" s="597"/>
      <c r="W38" s="598"/>
    </row>
    <row r="39" spans="1:23" ht="38.25" customHeight="1">
      <c r="A39" s="19" t="s">
        <v>6</v>
      </c>
      <c r="B39" s="437" t="s">
        <v>7</v>
      </c>
      <c r="C39" s="437"/>
      <c r="D39" s="437"/>
      <c r="E39" s="437"/>
      <c r="F39" s="437"/>
      <c r="G39" s="437"/>
      <c r="H39" s="437"/>
      <c r="I39" s="437"/>
      <c r="J39" s="437"/>
      <c r="K39" s="437"/>
      <c r="L39" s="437"/>
      <c r="M39" s="437"/>
      <c r="N39" s="437"/>
      <c r="O39" s="437"/>
      <c r="P39" s="437"/>
      <c r="Q39" s="437"/>
      <c r="R39" s="437"/>
      <c r="S39" s="437"/>
      <c r="T39" s="437"/>
      <c r="U39" s="437"/>
      <c r="V39" s="437"/>
      <c r="W39" s="437"/>
    </row>
    <row r="40" spans="1:23">
      <c r="A40" s="20" t="s">
        <v>8</v>
      </c>
      <c r="B40" s="430" t="s">
        <v>9</v>
      </c>
      <c r="C40" s="430"/>
      <c r="D40" s="430"/>
      <c r="E40" s="430"/>
      <c r="F40" s="430"/>
      <c r="G40" s="430"/>
      <c r="H40" s="430"/>
      <c r="I40" s="430"/>
      <c r="J40" s="430"/>
      <c r="K40" s="430"/>
      <c r="L40" s="430"/>
      <c r="M40" s="430"/>
      <c r="N40" s="430"/>
      <c r="O40" s="430"/>
      <c r="P40" s="430"/>
      <c r="Q40" s="430"/>
      <c r="R40" s="430"/>
      <c r="S40" s="430"/>
      <c r="T40" s="430"/>
      <c r="U40" s="430"/>
      <c r="V40" s="430"/>
      <c r="W40" s="430"/>
    </row>
    <row r="41" spans="1:23">
      <c r="A41" s="21" t="s">
        <v>10</v>
      </c>
      <c r="B41" s="581" t="s">
        <v>154</v>
      </c>
      <c r="C41" s="581"/>
      <c r="D41" s="581"/>
      <c r="E41" s="581"/>
      <c r="F41" s="581"/>
      <c r="G41" s="581"/>
      <c r="H41" s="581"/>
      <c r="I41" s="581"/>
      <c r="J41" s="581"/>
      <c r="K41" s="581"/>
      <c r="L41" s="581"/>
      <c r="M41" s="581"/>
      <c r="N41" s="581"/>
      <c r="O41" s="581"/>
      <c r="P41" s="581"/>
      <c r="Q41" s="581"/>
      <c r="R41" s="581"/>
      <c r="S41" s="581"/>
      <c r="T41" s="581"/>
      <c r="U41" s="581"/>
      <c r="V41" s="581"/>
      <c r="W41" s="581"/>
    </row>
    <row r="42" spans="1:23" ht="36.75" customHeight="1">
      <c r="A42" s="18" t="s">
        <v>12</v>
      </c>
      <c r="B42" s="438" t="s">
        <v>13</v>
      </c>
      <c r="C42" s="438"/>
      <c r="D42" s="438"/>
      <c r="E42" s="438"/>
      <c r="F42" s="438"/>
      <c r="G42" s="438"/>
      <c r="H42" s="438"/>
      <c r="I42" s="438"/>
      <c r="J42" s="438"/>
      <c r="K42" s="438"/>
      <c r="L42" s="438"/>
      <c r="M42" s="438"/>
      <c r="N42" s="438"/>
      <c r="O42" s="438"/>
      <c r="P42" s="438"/>
      <c r="Q42" s="438"/>
      <c r="R42" s="438"/>
      <c r="S42" s="438"/>
      <c r="T42" s="438"/>
      <c r="U42" s="438"/>
      <c r="V42" s="438"/>
      <c r="W42" s="438"/>
    </row>
    <row r="43" spans="1:23">
      <c r="A43" s="568"/>
      <c r="B43" s="569"/>
      <c r="C43" s="569"/>
      <c r="D43" s="569"/>
      <c r="E43" s="569"/>
      <c r="F43" s="569"/>
      <c r="G43" s="569"/>
      <c r="H43" s="569"/>
      <c r="I43" s="569"/>
      <c r="J43" s="569"/>
      <c r="K43" s="569"/>
      <c r="L43" s="569"/>
      <c r="M43" s="569"/>
      <c r="N43" s="569"/>
      <c r="O43" s="570"/>
      <c r="P43" s="570"/>
      <c r="Q43" s="570"/>
      <c r="R43" s="570"/>
      <c r="S43" s="570"/>
      <c r="T43" s="570"/>
      <c r="U43" s="570"/>
      <c r="V43" s="570"/>
      <c r="W43" s="570"/>
    </row>
    <row r="44" spans="1:23">
      <c r="A44" s="423" t="s">
        <v>14</v>
      </c>
      <c r="B44" s="426" t="s">
        <v>106</v>
      </c>
      <c r="C44" s="426" t="s">
        <v>81</v>
      </c>
      <c r="D44" s="426"/>
      <c r="E44" s="426"/>
      <c r="F44" s="426"/>
      <c r="G44" s="426"/>
      <c r="H44" s="426"/>
      <c r="I44" s="426"/>
      <c r="J44" s="426"/>
      <c r="K44" s="601" t="s">
        <v>17</v>
      </c>
      <c r="L44" s="601"/>
      <c r="M44" s="601"/>
      <c r="N44" s="601"/>
      <c r="O44" s="590"/>
      <c r="P44" s="590"/>
      <c r="Q44" s="590"/>
      <c r="R44" s="590"/>
      <c r="S44" s="590"/>
      <c r="T44" s="590"/>
      <c r="U44" s="590"/>
      <c r="V44" s="590"/>
      <c r="W44" s="591"/>
    </row>
    <row r="45" spans="1:23">
      <c r="A45" s="423"/>
      <c r="B45" s="426"/>
      <c r="C45" s="426"/>
      <c r="D45" s="426"/>
      <c r="E45" s="426"/>
      <c r="F45" s="426"/>
      <c r="G45" s="426"/>
      <c r="H45" s="426"/>
      <c r="I45" s="426"/>
      <c r="J45" s="426"/>
      <c r="K45" s="42">
        <v>1</v>
      </c>
      <c r="L45" s="42">
        <v>2</v>
      </c>
      <c r="M45" s="43">
        <v>3</v>
      </c>
      <c r="N45" s="43">
        <v>4</v>
      </c>
      <c r="O45" s="590"/>
      <c r="P45" s="590"/>
      <c r="Q45" s="590"/>
      <c r="R45" s="590"/>
      <c r="S45" s="590"/>
      <c r="T45" s="590"/>
      <c r="U45" s="590"/>
      <c r="V45" s="590"/>
      <c r="W45" s="591"/>
    </row>
    <row r="46" spans="1:23" ht="52.5" customHeight="1">
      <c r="A46" s="22" t="s">
        <v>154</v>
      </c>
      <c r="B46" s="48" t="s">
        <v>156</v>
      </c>
      <c r="C46" s="582" t="s">
        <v>157</v>
      </c>
      <c r="D46" s="583"/>
      <c r="E46" s="583"/>
      <c r="F46" s="583"/>
      <c r="G46" s="583"/>
      <c r="H46" s="583"/>
      <c r="I46" s="583"/>
      <c r="J46" s="584"/>
      <c r="K46" s="64"/>
      <c r="L46" s="64"/>
      <c r="M46" s="29">
        <v>10</v>
      </c>
      <c r="N46" s="29"/>
      <c r="O46" s="604"/>
      <c r="P46" s="604"/>
      <c r="Q46" s="604"/>
      <c r="R46" s="604"/>
      <c r="S46" s="604"/>
      <c r="T46" s="604"/>
      <c r="U46" s="604"/>
      <c r="V46" s="604"/>
      <c r="W46" s="605"/>
    </row>
    <row r="47" spans="1:23">
      <c r="A47" s="606"/>
      <c r="B47" s="426" t="s">
        <v>21</v>
      </c>
      <c r="C47" s="426" t="s">
        <v>22</v>
      </c>
      <c r="D47" s="426"/>
      <c r="E47" s="426"/>
      <c r="F47" s="426"/>
      <c r="G47" s="426"/>
      <c r="H47" s="426"/>
      <c r="I47" s="426"/>
      <c r="J47" s="426"/>
      <c r="K47" s="426"/>
      <c r="L47" s="426"/>
      <c r="M47" s="426"/>
      <c r="N47" s="426"/>
      <c r="O47" s="432" t="s">
        <v>23</v>
      </c>
      <c r="P47" s="432" t="s">
        <v>192</v>
      </c>
      <c r="Q47" s="432" t="s">
        <v>193</v>
      </c>
      <c r="R47" s="432" t="s">
        <v>206</v>
      </c>
      <c r="S47" s="432" t="s">
        <v>208</v>
      </c>
      <c r="T47" s="432" t="s">
        <v>210</v>
      </c>
      <c r="U47" s="432" t="s">
        <v>194</v>
      </c>
      <c r="V47" s="426" t="s">
        <v>24</v>
      </c>
      <c r="W47" s="426"/>
    </row>
    <row r="48" spans="1:23">
      <c r="A48" s="606"/>
      <c r="B48" s="426"/>
      <c r="C48" s="15" t="s">
        <v>25</v>
      </c>
      <c r="D48" s="15" t="s">
        <v>26</v>
      </c>
      <c r="E48" s="15" t="s">
        <v>27</v>
      </c>
      <c r="F48" s="15" t="s">
        <v>28</v>
      </c>
      <c r="G48" s="15" t="s">
        <v>27</v>
      </c>
      <c r="H48" s="15" t="s">
        <v>29</v>
      </c>
      <c r="I48" s="15" t="s">
        <v>29</v>
      </c>
      <c r="J48" s="15" t="s">
        <v>28</v>
      </c>
      <c r="K48" s="15" t="s">
        <v>30</v>
      </c>
      <c r="L48" s="15" t="s">
        <v>31</v>
      </c>
      <c r="M48" s="15" t="s">
        <v>32</v>
      </c>
      <c r="N48" s="15" t="s">
        <v>33</v>
      </c>
      <c r="O48" s="432"/>
      <c r="P48" s="432"/>
      <c r="Q48" s="432"/>
      <c r="R48" s="432"/>
      <c r="S48" s="432"/>
      <c r="T48" s="432"/>
      <c r="U48" s="432"/>
      <c r="V48" s="23" t="s">
        <v>85</v>
      </c>
      <c r="W48" s="15" t="s">
        <v>35</v>
      </c>
    </row>
    <row r="49" spans="1:23" ht="43.5" customHeight="1">
      <c r="A49" s="24">
        <v>1</v>
      </c>
      <c r="B49" s="22" t="s">
        <v>155</v>
      </c>
      <c r="C49" s="135"/>
      <c r="D49" s="135"/>
      <c r="E49" s="127"/>
      <c r="F49" s="127"/>
      <c r="G49" s="127"/>
      <c r="H49" s="127"/>
      <c r="I49" s="127"/>
      <c r="J49" s="127"/>
      <c r="K49" s="127"/>
      <c r="L49" s="127"/>
      <c r="M49" s="15"/>
      <c r="N49" s="15"/>
      <c r="O49" s="30">
        <f>480000+4175</f>
        <v>484175</v>
      </c>
      <c r="P49" s="30"/>
      <c r="Q49" s="30">
        <v>-234175</v>
      </c>
      <c r="R49" s="30"/>
      <c r="S49" s="30"/>
      <c r="T49" s="30"/>
      <c r="U49" s="30">
        <f>SUM(O49:T49)</f>
        <v>250000</v>
      </c>
      <c r="V49" s="138" t="s">
        <v>64</v>
      </c>
      <c r="W49" s="7" t="s">
        <v>65</v>
      </c>
    </row>
    <row r="50" spans="1:23">
      <c r="A50" s="25"/>
      <c r="B50" s="571" t="s">
        <v>102</v>
      </c>
      <c r="C50" s="571"/>
      <c r="D50" s="571"/>
      <c r="E50" s="571"/>
      <c r="F50" s="571"/>
      <c r="G50" s="571"/>
      <c r="H50" s="571"/>
      <c r="I50" s="571"/>
      <c r="J50" s="571"/>
      <c r="K50" s="571"/>
      <c r="L50" s="571"/>
      <c r="M50" s="571"/>
      <c r="N50" s="571"/>
      <c r="O50" s="31">
        <f>SUM(O49)</f>
        <v>484175</v>
      </c>
      <c r="P50" s="31">
        <f t="shared" ref="P50:U50" si="2">SUM(P49)</f>
        <v>0</v>
      </c>
      <c r="Q50" s="31">
        <f t="shared" ref="Q50:S50" si="3">SUM(Q49)</f>
        <v>-234175</v>
      </c>
      <c r="R50" s="31">
        <f t="shared" si="3"/>
        <v>0</v>
      </c>
      <c r="S50" s="31">
        <f t="shared" si="3"/>
        <v>0</v>
      </c>
      <c r="T50" s="31">
        <f t="shared" si="2"/>
        <v>0</v>
      </c>
      <c r="U50" s="31">
        <f t="shared" si="2"/>
        <v>250000</v>
      </c>
      <c r="V50" s="72"/>
      <c r="W50" s="72"/>
    </row>
  </sheetData>
  <mergeCells count="66">
    <mergeCell ref="O18:O19"/>
    <mergeCell ref="B7:W7"/>
    <mergeCell ref="B8:W8"/>
    <mergeCell ref="B9:W9"/>
    <mergeCell ref="B10:W10"/>
    <mergeCell ref="B11:W11"/>
    <mergeCell ref="P18:P19"/>
    <mergeCell ref="T18:T19"/>
    <mergeCell ref="U18:U19"/>
    <mergeCell ref="Q18:Q19"/>
    <mergeCell ref="R18:R19"/>
    <mergeCell ref="S18:S19"/>
    <mergeCell ref="G2:W2"/>
    <mergeCell ref="G3:N3"/>
    <mergeCell ref="O3:W3"/>
    <mergeCell ref="G4:N4"/>
    <mergeCell ref="O4:W4"/>
    <mergeCell ref="B21:N21"/>
    <mergeCell ref="A8:A9"/>
    <mergeCell ref="A15:A16"/>
    <mergeCell ref="A18:A19"/>
    <mergeCell ref="B15:B16"/>
    <mergeCell ref="B18:B19"/>
    <mergeCell ref="B12:W12"/>
    <mergeCell ref="B13:W13"/>
    <mergeCell ref="A14:W14"/>
    <mergeCell ref="K15:N15"/>
    <mergeCell ref="C17:J17"/>
    <mergeCell ref="O17:W17"/>
    <mergeCell ref="C15:J16"/>
    <mergeCell ref="O15:W16"/>
    <mergeCell ref="V18:W18"/>
    <mergeCell ref="C18:N18"/>
    <mergeCell ref="G31:W31"/>
    <mergeCell ref="G32:N32"/>
    <mergeCell ref="O32:W32"/>
    <mergeCell ref="G33:N33"/>
    <mergeCell ref="O33:W33"/>
    <mergeCell ref="B36:W36"/>
    <mergeCell ref="A37:A38"/>
    <mergeCell ref="B37:W37"/>
    <mergeCell ref="B38:W38"/>
    <mergeCell ref="B39:W39"/>
    <mergeCell ref="B40:W40"/>
    <mergeCell ref="B41:W41"/>
    <mergeCell ref="B42:W42"/>
    <mergeCell ref="A43:W43"/>
    <mergeCell ref="A44:A45"/>
    <mergeCell ref="B44:B45"/>
    <mergeCell ref="C44:J45"/>
    <mergeCell ref="K44:N44"/>
    <mergeCell ref="O44:W45"/>
    <mergeCell ref="B50:N50"/>
    <mergeCell ref="C46:J46"/>
    <mergeCell ref="O46:W46"/>
    <mergeCell ref="A47:A48"/>
    <mergeCell ref="B47:B48"/>
    <mergeCell ref="C47:N47"/>
    <mergeCell ref="O47:O48"/>
    <mergeCell ref="V47:W47"/>
    <mergeCell ref="P47:P48"/>
    <mergeCell ref="T47:T48"/>
    <mergeCell ref="U47:U48"/>
    <mergeCell ref="Q47:Q48"/>
    <mergeCell ref="R47:R48"/>
    <mergeCell ref="S47:S48"/>
  </mergeCells>
  <pageMargins left="0.70866141732283472" right="0.51181102362204722" top="0.74803149606299213" bottom="0.74803149606299213" header="0.31496062992125984" footer="0.31496062992125984"/>
  <pageSetup paperSize="9" scale="67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28"/>
  <sheetViews>
    <sheetView topLeftCell="B19" zoomScaleNormal="100" zoomScaleSheetLayoutView="67" workbookViewId="0">
      <selection activeCell="O19" sqref="O1:T1048576"/>
    </sheetView>
  </sheetViews>
  <sheetFormatPr baseColWidth="10" defaultColWidth="10.81640625" defaultRowHeight="14.5"/>
  <cols>
    <col min="1" max="1" width="23.26953125" customWidth="1"/>
    <col min="2" max="2" width="34" customWidth="1"/>
    <col min="3" max="14" width="3.7265625" customWidth="1"/>
    <col min="15" max="24" width="13.81640625" style="13" customWidth="1"/>
    <col min="25" max="25" width="12.54296875" customWidth="1"/>
    <col min="26" max="26" width="27.26953125" customWidth="1"/>
  </cols>
  <sheetData>
    <row r="1" spans="1:26" s="14" customFormat="1" ht="20.25" customHeight="1">
      <c r="G1" s="426" t="s">
        <v>237</v>
      </c>
      <c r="H1" s="426"/>
      <c r="I1" s="426"/>
      <c r="J1" s="426"/>
      <c r="K1" s="426"/>
      <c r="L1" s="426"/>
      <c r="M1" s="426"/>
      <c r="N1" s="426"/>
      <c r="O1" s="426"/>
      <c r="P1" s="426"/>
      <c r="Q1" s="426"/>
      <c r="R1" s="426"/>
      <c r="S1" s="426"/>
      <c r="T1" s="426"/>
      <c r="U1" s="426"/>
      <c r="V1" s="426"/>
      <c r="W1" s="426"/>
      <c r="X1" s="426"/>
      <c r="Y1" s="426"/>
      <c r="Z1" s="426"/>
    </row>
    <row r="2" spans="1:26" s="14" customFormat="1" ht="21.75" customHeight="1">
      <c r="G2" s="433" t="s">
        <v>0</v>
      </c>
      <c r="H2" s="434"/>
      <c r="I2" s="434"/>
      <c r="J2" s="434"/>
      <c r="K2" s="434"/>
      <c r="L2" s="434"/>
      <c r="M2" s="435"/>
      <c r="N2" s="427" t="s">
        <v>1</v>
      </c>
      <c r="O2" s="428"/>
      <c r="P2" s="428"/>
      <c r="Q2" s="428"/>
      <c r="R2" s="428"/>
      <c r="S2" s="428"/>
      <c r="T2" s="428"/>
      <c r="U2" s="428"/>
      <c r="V2" s="428"/>
      <c r="W2" s="428"/>
      <c r="X2" s="428"/>
      <c r="Y2" s="428"/>
      <c r="Z2" s="429"/>
    </row>
    <row r="3" spans="1:26" s="14" customFormat="1" ht="20.25" customHeight="1">
      <c r="G3" s="433" t="s">
        <v>2</v>
      </c>
      <c r="H3" s="434"/>
      <c r="I3" s="434"/>
      <c r="J3" s="434"/>
      <c r="K3" s="434"/>
      <c r="L3" s="434"/>
      <c r="M3" s="435"/>
      <c r="N3" s="433" t="s">
        <v>125</v>
      </c>
      <c r="O3" s="434"/>
      <c r="P3" s="434"/>
      <c r="Q3" s="434"/>
      <c r="R3" s="434"/>
      <c r="S3" s="434"/>
      <c r="T3" s="434"/>
      <c r="U3" s="434"/>
      <c r="V3" s="434"/>
      <c r="W3" s="434"/>
      <c r="X3" s="434"/>
      <c r="Y3" s="434"/>
      <c r="Z3" s="435"/>
    </row>
    <row r="4" spans="1:26" s="14" customFormat="1" ht="20.25" customHeight="1"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s="14" customFormat="1" ht="29.25" customHeight="1">
      <c r="A5" s="18" t="s">
        <v>3</v>
      </c>
      <c r="B5" s="436" t="s">
        <v>4</v>
      </c>
      <c r="C5" s="436"/>
      <c r="D5" s="436"/>
      <c r="E5" s="436"/>
      <c r="F5" s="436"/>
      <c r="G5" s="436"/>
      <c r="H5" s="436"/>
      <c r="I5" s="436"/>
      <c r="J5" s="436"/>
      <c r="K5" s="436"/>
      <c r="L5" s="436"/>
      <c r="M5" s="436"/>
      <c r="N5" s="436"/>
      <c r="O5" s="436"/>
      <c r="P5" s="436"/>
      <c r="Q5" s="436"/>
      <c r="R5" s="436"/>
      <c r="S5" s="436"/>
      <c r="T5" s="436"/>
      <c r="U5" s="436"/>
      <c r="V5" s="436"/>
      <c r="W5" s="436"/>
      <c r="X5" s="436"/>
      <c r="Y5" s="436"/>
      <c r="Z5" s="436"/>
    </row>
    <row r="6" spans="1:26" s="14" customFormat="1" ht="21.75" customHeight="1">
      <c r="A6" s="237" t="s">
        <v>5</v>
      </c>
      <c r="B6" s="430" t="s">
        <v>262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430"/>
      <c r="P6" s="430"/>
      <c r="Q6" s="430"/>
      <c r="R6" s="430"/>
      <c r="S6" s="430"/>
      <c r="T6" s="430"/>
      <c r="U6" s="430"/>
      <c r="V6" s="430"/>
      <c r="W6" s="430"/>
      <c r="X6" s="430"/>
      <c r="Y6" s="430"/>
      <c r="Z6" s="430"/>
    </row>
    <row r="7" spans="1:26" s="14" customFormat="1" ht="32.15" customHeight="1">
      <c r="A7" s="19" t="s">
        <v>6</v>
      </c>
      <c r="B7" s="437" t="s">
        <v>7</v>
      </c>
      <c r="C7" s="437"/>
      <c r="D7" s="437"/>
      <c r="E7" s="437"/>
      <c r="F7" s="437"/>
      <c r="G7" s="437"/>
      <c r="H7" s="437"/>
      <c r="I7" s="437"/>
      <c r="J7" s="437"/>
      <c r="K7" s="437"/>
      <c r="L7" s="437"/>
      <c r="M7" s="437"/>
      <c r="N7" s="437"/>
      <c r="O7" s="437"/>
      <c r="P7" s="437"/>
      <c r="Q7" s="437"/>
      <c r="R7" s="437"/>
      <c r="S7" s="437"/>
      <c r="T7" s="437"/>
      <c r="U7" s="437"/>
      <c r="V7" s="437"/>
      <c r="W7" s="437"/>
      <c r="X7" s="437"/>
      <c r="Y7" s="437"/>
      <c r="Z7" s="437"/>
    </row>
    <row r="8" spans="1:26" s="14" customFormat="1" ht="21.75" customHeight="1">
      <c r="A8" s="20" t="s">
        <v>8</v>
      </c>
      <c r="B8" s="430" t="s">
        <v>9</v>
      </c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  <c r="X8" s="430"/>
      <c r="Y8" s="430"/>
      <c r="Z8" s="430"/>
    </row>
    <row r="9" spans="1:26" s="14" customFormat="1" ht="21.75" customHeight="1">
      <c r="A9" s="21" t="s">
        <v>10</v>
      </c>
      <c r="B9" s="567" t="s">
        <v>126</v>
      </c>
      <c r="C9" s="567"/>
      <c r="D9" s="567"/>
      <c r="E9" s="567"/>
      <c r="F9" s="567"/>
      <c r="G9" s="567"/>
      <c r="H9" s="567"/>
      <c r="I9" s="567"/>
      <c r="J9" s="567"/>
      <c r="K9" s="567"/>
      <c r="L9" s="567"/>
      <c r="M9" s="567"/>
      <c r="N9" s="567"/>
      <c r="O9" s="567"/>
      <c r="P9" s="567"/>
      <c r="Q9" s="567"/>
      <c r="R9" s="567"/>
      <c r="S9" s="567"/>
      <c r="T9" s="567"/>
      <c r="U9" s="567"/>
      <c r="V9" s="567"/>
      <c r="W9" s="567"/>
      <c r="X9" s="567"/>
      <c r="Y9" s="567"/>
      <c r="Z9" s="567"/>
    </row>
    <row r="10" spans="1:26" s="14" customFormat="1" ht="24.75" customHeight="1">
      <c r="A10" s="18" t="s">
        <v>12</v>
      </c>
      <c r="B10" s="438" t="s">
        <v>127</v>
      </c>
      <c r="C10" s="438"/>
      <c r="D10" s="438"/>
      <c r="E10" s="438"/>
      <c r="F10" s="438"/>
      <c r="G10" s="438"/>
      <c r="H10" s="438"/>
      <c r="I10" s="438"/>
      <c r="J10" s="438"/>
      <c r="K10" s="438"/>
      <c r="L10" s="438"/>
      <c r="M10" s="438"/>
      <c r="N10" s="438"/>
      <c r="O10" s="438"/>
      <c r="P10" s="438"/>
      <c r="Q10" s="438"/>
      <c r="R10" s="438"/>
      <c r="S10" s="438"/>
      <c r="T10" s="438"/>
      <c r="U10" s="438"/>
      <c r="V10" s="438"/>
      <c r="W10" s="438"/>
      <c r="X10" s="438"/>
      <c r="Y10" s="438"/>
      <c r="Z10" s="438"/>
    </row>
    <row r="11" spans="1:26" s="14" customFormat="1" ht="11.5">
      <c r="A11" s="568"/>
      <c r="B11" s="568"/>
      <c r="C11" s="568"/>
      <c r="D11" s="568"/>
      <c r="E11" s="568"/>
      <c r="F11" s="568"/>
      <c r="G11" s="568"/>
      <c r="H11" s="568"/>
      <c r="I11" s="568"/>
      <c r="J11" s="568"/>
      <c r="K11" s="568"/>
      <c r="L11" s="568"/>
      <c r="M11" s="568"/>
      <c r="N11" s="568"/>
      <c r="O11" s="568"/>
      <c r="P11" s="568"/>
      <c r="Q11" s="568"/>
      <c r="R11" s="568"/>
      <c r="S11" s="568"/>
      <c r="T11" s="568"/>
      <c r="U11" s="568"/>
      <c r="V11" s="568"/>
      <c r="W11" s="568"/>
      <c r="X11" s="568"/>
      <c r="Y11" s="568"/>
      <c r="Z11" s="568"/>
    </row>
    <row r="12" spans="1:26" s="14" customFormat="1" ht="18" customHeight="1">
      <c r="A12" s="423" t="s">
        <v>14</v>
      </c>
      <c r="B12" s="423" t="s">
        <v>15</v>
      </c>
      <c r="C12" s="426" t="s">
        <v>16</v>
      </c>
      <c r="D12" s="426"/>
      <c r="E12" s="426"/>
      <c r="F12" s="426"/>
      <c r="G12" s="426"/>
      <c r="H12" s="426"/>
      <c r="I12" s="426"/>
      <c r="J12" s="426"/>
      <c r="K12" s="601" t="s">
        <v>17</v>
      </c>
      <c r="L12" s="601"/>
      <c r="M12" s="601"/>
      <c r="N12" s="601"/>
      <c r="O12" s="426"/>
      <c r="P12" s="426"/>
      <c r="Q12" s="426"/>
      <c r="R12" s="426"/>
      <c r="S12" s="426"/>
      <c r="T12" s="426"/>
      <c r="U12" s="426"/>
      <c r="V12" s="426"/>
      <c r="W12" s="426"/>
      <c r="X12" s="426"/>
      <c r="Y12" s="426"/>
      <c r="Z12" s="426"/>
    </row>
    <row r="13" spans="1:26" s="14" customFormat="1" ht="11.5">
      <c r="A13" s="423"/>
      <c r="B13" s="423"/>
      <c r="C13" s="426"/>
      <c r="D13" s="426"/>
      <c r="E13" s="426"/>
      <c r="F13" s="426"/>
      <c r="G13" s="426"/>
      <c r="H13" s="426"/>
      <c r="I13" s="426"/>
      <c r="J13" s="426"/>
      <c r="K13" s="27">
        <v>1</v>
      </c>
      <c r="L13" s="27">
        <v>2</v>
      </c>
      <c r="M13" s="28">
        <v>3</v>
      </c>
      <c r="N13" s="28">
        <v>4</v>
      </c>
      <c r="O13" s="426"/>
      <c r="P13" s="426"/>
      <c r="Q13" s="426"/>
      <c r="R13" s="426"/>
      <c r="S13" s="426"/>
      <c r="T13" s="426"/>
      <c r="U13" s="426"/>
      <c r="V13" s="426"/>
      <c r="W13" s="426"/>
      <c r="X13" s="426"/>
      <c r="Y13" s="426"/>
      <c r="Z13" s="426"/>
    </row>
    <row r="14" spans="1:26" s="14" customFormat="1" ht="37" customHeight="1">
      <c r="A14" s="518" t="s">
        <v>128</v>
      </c>
      <c r="B14" s="22" t="s">
        <v>129</v>
      </c>
      <c r="C14" s="438" t="s">
        <v>130</v>
      </c>
      <c r="D14" s="438"/>
      <c r="E14" s="438"/>
      <c r="F14" s="438"/>
      <c r="G14" s="438"/>
      <c r="H14" s="438"/>
      <c r="I14" s="438"/>
      <c r="J14" s="438"/>
      <c r="K14" s="29"/>
      <c r="L14" s="29">
        <v>40000</v>
      </c>
      <c r="M14" s="29">
        <v>60000</v>
      </c>
      <c r="N14" s="29">
        <v>50000</v>
      </c>
      <c r="O14" s="424"/>
      <c r="P14" s="424"/>
      <c r="Q14" s="424"/>
      <c r="R14" s="424"/>
      <c r="S14" s="424"/>
      <c r="T14" s="424"/>
      <c r="U14" s="424"/>
      <c r="V14" s="424"/>
      <c r="W14" s="424"/>
      <c r="X14" s="424"/>
      <c r="Y14" s="424"/>
      <c r="Z14" s="424"/>
    </row>
    <row r="15" spans="1:26" s="14" customFormat="1" ht="54" customHeight="1">
      <c r="A15" s="520"/>
      <c r="B15" s="22" t="s">
        <v>131</v>
      </c>
      <c r="C15" s="596" t="s">
        <v>132</v>
      </c>
      <c r="D15" s="597"/>
      <c r="E15" s="597"/>
      <c r="F15" s="597"/>
      <c r="G15" s="597"/>
      <c r="H15" s="597"/>
      <c r="I15" s="597"/>
      <c r="J15" s="598"/>
      <c r="K15" s="29"/>
      <c r="L15" s="64">
        <v>3</v>
      </c>
      <c r="M15" s="64">
        <v>3</v>
      </c>
      <c r="N15" s="64">
        <v>2</v>
      </c>
      <c r="O15" s="568"/>
      <c r="P15" s="568"/>
      <c r="Q15" s="568"/>
      <c r="R15" s="568"/>
      <c r="S15" s="568"/>
      <c r="T15" s="568"/>
      <c r="U15" s="568"/>
      <c r="V15" s="568"/>
      <c r="W15" s="568"/>
      <c r="X15" s="568"/>
      <c r="Y15" s="568"/>
      <c r="Z15" s="607"/>
    </row>
    <row r="16" spans="1:26" s="14" customFormat="1" ht="17.149999999999999" customHeight="1">
      <c r="A16" s="424"/>
      <c r="B16" s="426" t="s">
        <v>21</v>
      </c>
      <c r="C16" s="426" t="s">
        <v>22</v>
      </c>
      <c r="D16" s="426"/>
      <c r="E16" s="426"/>
      <c r="F16" s="426"/>
      <c r="G16" s="426"/>
      <c r="H16" s="426"/>
      <c r="I16" s="426"/>
      <c r="J16" s="426"/>
      <c r="K16" s="426"/>
      <c r="L16" s="426"/>
      <c r="M16" s="426"/>
      <c r="N16" s="426"/>
      <c r="O16" s="506" t="s">
        <v>23</v>
      </c>
      <c r="P16" s="506" t="s">
        <v>192</v>
      </c>
      <c r="Q16" s="506" t="s">
        <v>193</v>
      </c>
      <c r="R16" s="432" t="s">
        <v>377</v>
      </c>
      <c r="S16" s="432" t="s">
        <v>378</v>
      </c>
      <c r="T16" s="432" t="s">
        <v>389</v>
      </c>
      <c r="U16" s="432" t="s">
        <v>396</v>
      </c>
      <c r="V16" s="432" t="s">
        <v>399</v>
      </c>
      <c r="W16" s="432" t="s">
        <v>412</v>
      </c>
      <c r="X16" s="506" t="s">
        <v>311</v>
      </c>
      <c r="Y16" s="426" t="s">
        <v>24</v>
      </c>
      <c r="Z16" s="426"/>
    </row>
    <row r="17" spans="1:26" s="14" customFormat="1" ht="19.5" customHeight="1">
      <c r="A17" s="424"/>
      <c r="B17" s="426"/>
      <c r="C17" s="15" t="s">
        <v>25</v>
      </c>
      <c r="D17" s="15" t="s">
        <v>26</v>
      </c>
      <c r="E17" s="15" t="s">
        <v>27</v>
      </c>
      <c r="F17" s="15" t="s">
        <v>28</v>
      </c>
      <c r="G17" s="15" t="s">
        <v>27</v>
      </c>
      <c r="H17" s="15" t="s">
        <v>29</v>
      </c>
      <c r="I17" s="15" t="s">
        <v>29</v>
      </c>
      <c r="J17" s="15" t="s">
        <v>28</v>
      </c>
      <c r="K17" s="15" t="s">
        <v>30</v>
      </c>
      <c r="L17" s="15" t="s">
        <v>31</v>
      </c>
      <c r="M17" s="15" t="s">
        <v>32</v>
      </c>
      <c r="N17" s="15" t="s">
        <v>33</v>
      </c>
      <c r="O17" s="507"/>
      <c r="P17" s="507"/>
      <c r="Q17" s="507"/>
      <c r="R17" s="432"/>
      <c r="S17" s="432"/>
      <c r="T17" s="432"/>
      <c r="U17" s="432"/>
      <c r="V17" s="432"/>
      <c r="W17" s="432"/>
      <c r="X17" s="507"/>
      <c r="Y17" s="15" t="s">
        <v>34</v>
      </c>
      <c r="Z17" s="15" t="s">
        <v>35</v>
      </c>
    </row>
    <row r="18" spans="1:26" s="14" customFormat="1" ht="35.25" customHeight="1">
      <c r="A18" s="24">
        <v>1</v>
      </c>
      <c r="B18" s="7" t="s">
        <v>133</v>
      </c>
      <c r="C18" s="57"/>
      <c r="D18" s="57"/>
      <c r="E18" s="57"/>
      <c r="F18" s="57"/>
      <c r="G18" s="57"/>
      <c r="H18" s="15"/>
      <c r="I18" s="15"/>
      <c r="J18" s="15"/>
      <c r="K18" s="15"/>
      <c r="L18" s="15"/>
      <c r="M18" s="15"/>
      <c r="N18" s="15"/>
      <c r="O18" s="30">
        <v>0</v>
      </c>
      <c r="P18" s="333"/>
      <c r="Q18" s="333"/>
      <c r="R18" s="333"/>
      <c r="S18" s="333"/>
      <c r="T18" s="333"/>
      <c r="U18" s="333"/>
      <c r="V18" s="333"/>
      <c r="W18" s="333"/>
      <c r="X18" s="205">
        <f t="shared" ref="X18:X27" si="0">SUM(O18:W18)</f>
        <v>0</v>
      </c>
      <c r="Y18" s="15"/>
      <c r="Z18" s="15"/>
    </row>
    <row r="19" spans="1:26" s="14" customFormat="1" ht="33" customHeight="1">
      <c r="A19" s="24">
        <v>2</v>
      </c>
      <c r="B19" s="7" t="s">
        <v>134</v>
      </c>
      <c r="C19" s="36"/>
      <c r="D19" s="63"/>
      <c r="E19" s="63"/>
      <c r="F19" s="63"/>
      <c r="G19" s="63"/>
      <c r="H19" s="36"/>
      <c r="I19" s="36"/>
      <c r="J19" s="36"/>
      <c r="K19" s="36"/>
      <c r="L19" s="36"/>
      <c r="M19" s="36"/>
      <c r="N19" s="36"/>
      <c r="O19" s="30">
        <v>0</v>
      </c>
      <c r="P19" s="333"/>
      <c r="Q19" s="333"/>
      <c r="R19" s="333"/>
      <c r="S19" s="333"/>
      <c r="T19" s="333"/>
      <c r="U19" s="333"/>
      <c r="V19" s="333"/>
      <c r="W19" s="333"/>
      <c r="X19" s="205">
        <f t="shared" si="0"/>
        <v>0</v>
      </c>
      <c r="Y19" s="24" t="s">
        <v>38</v>
      </c>
      <c r="Z19" s="22"/>
    </row>
    <row r="20" spans="1:26" s="14" customFormat="1" ht="30" customHeight="1">
      <c r="A20" s="24">
        <v>3</v>
      </c>
      <c r="B20" s="7" t="s">
        <v>135</v>
      </c>
      <c r="C20" s="36"/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30">
        <v>0</v>
      </c>
      <c r="P20" s="333"/>
      <c r="Q20" s="333"/>
      <c r="R20" s="333"/>
      <c r="S20" s="333"/>
      <c r="T20" s="333"/>
      <c r="U20" s="333"/>
      <c r="V20" s="333"/>
      <c r="W20" s="333"/>
      <c r="X20" s="205">
        <f t="shared" si="0"/>
        <v>0</v>
      </c>
      <c r="Y20" s="24" t="s">
        <v>38</v>
      </c>
      <c r="Z20" s="22"/>
    </row>
    <row r="21" spans="1:26" s="14" customFormat="1" ht="28" customHeight="1">
      <c r="A21" s="24">
        <v>4</v>
      </c>
      <c r="B21" s="7" t="s">
        <v>136</v>
      </c>
      <c r="C21" s="36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30">
        <v>0</v>
      </c>
      <c r="P21" s="333"/>
      <c r="Q21" s="333"/>
      <c r="R21" s="333"/>
      <c r="S21" s="333"/>
      <c r="T21" s="333"/>
      <c r="U21" s="333"/>
      <c r="V21" s="333"/>
      <c r="W21" s="333"/>
      <c r="X21" s="205">
        <f t="shared" si="0"/>
        <v>0</v>
      </c>
      <c r="Y21" s="24" t="s">
        <v>38</v>
      </c>
      <c r="Z21" s="22"/>
    </row>
    <row r="22" spans="1:26" s="14" customFormat="1" ht="28" customHeight="1">
      <c r="A22" s="362">
        <v>5</v>
      </c>
      <c r="B22" s="387" t="s">
        <v>358</v>
      </c>
      <c r="C22" s="36"/>
      <c r="D22" s="384"/>
      <c r="E22" s="63"/>
      <c r="F22" s="63"/>
      <c r="G22" s="63"/>
      <c r="H22" s="63"/>
      <c r="I22" s="63"/>
      <c r="J22" s="384"/>
      <c r="K22" s="384"/>
      <c r="L22" s="384"/>
      <c r="M22" s="384"/>
      <c r="N22" s="384"/>
      <c r="O22" s="333"/>
      <c r="P22" s="333"/>
      <c r="Q22" s="389">
        <v>30000</v>
      </c>
      <c r="R22" s="389"/>
      <c r="S22" s="389"/>
      <c r="T22" s="389"/>
      <c r="U22" s="389"/>
      <c r="V22" s="389"/>
      <c r="W22" s="389"/>
      <c r="X22" s="205">
        <f t="shared" si="0"/>
        <v>30000</v>
      </c>
      <c r="Y22" s="398" t="s">
        <v>123</v>
      </c>
      <c r="Z22" s="387" t="s">
        <v>328</v>
      </c>
    </row>
    <row r="23" spans="1:26" s="14" customFormat="1" ht="28" customHeight="1">
      <c r="A23" s="420">
        <v>6</v>
      </c>
      <c r="B23" s="608" t="s">
        <v>359</v>
      </c>
      <c r="C23" s="36"/>
      <c r="D23" s="384"/>
      <c r="E23" s="384"/>
      <c r="F23" s="63"/>
      <c r="G23" s="63"/>
      <c r="H23" s="63"/>
      <c r="I23" s="63"/>
      <c r="J23" s="63"/>
      <c r="K23" s="63"/>
      <c r="L23" s="63"/>
      <c r="M23" s="63"/>
      <c r="N23" s="63"/>
      <c r="O23" s="333"/>
      <c r="P23" s="333"/>
      <c r="Q23" s="389">
        <v>1000</v>
      </c>
      <c r="R23" s="389"/>
      <c r="S23" s="389"/>
      <c r="T23" s="389"/>
      <c r="U23" s="389"/>
      <c r="V23" s="356"/>
      <c r="W23" s="356"/>
      <c r="X23" s="205">
        <f t="shared" si="0"/>
        <v>1000</v>
      </c>
      <c r="Y23" s="398" t="s">
        <v>60</v>
      </c>
      <c r="Z23" s="387" t="s">
        <v>149</v>
      </c>
    </row>
    <row r="24" spans="1:26" s="14" customFormat="1" ht="28" customHeight="1">
      <c r="A24" s="421"/>
      <c r="B24" s="608"/>
      <c r="C24" s="36"/>
      <c r="D24" s="384"/>
      <c r="E24" s="384"/>
      <c r="F24" s="63"/>
      <c r="G24" s="63"/>
      <c r="H24" s="63"/>
      <c r="I24" s="63"/>
      <c r="J24" s="63"/>
      <c r="K24" s="63"/>
      <c r="L24" s="63"/>
      <c r="M24" s="63"/>
      <c r="N24" s="63"/>
      <c r="O24" s="333"/>
      <c r="P24" s="333"/>
      <c r="Q24" s="389">
        <v>1500</v>
      </c>
      <c r="R24" s="389"/>
      <c r="S24" s="389"/>
      <c r="T24" s="389"/>
      <c r="U24" s="389"/>
      <c r="V24" s="356"/>
      <c r="W24" s="356"/>
      <c r="X24" s="205">
        <f t="shared" si="0"/>
        <v>1500</v>
      </c>
      <c r="Y24" s="398" t="s">
        <v>61</v>
      </c>
      <c r="Z24" s="366" t="s">
        <v>329</v>
      </c>
    </row>
    <row r="25" spans="1:26" s="14" customFormat="1" ht="28" customHeight="1">
      <c r="A25" s="422"/>
      <c r="B25" s="608"/>
      <c r="C25" s="36"/>
      <c r="D25" s="384"/>
      <c r="E25" s="384"/>
      <c r="F25" s="63"/>
      <c r="G25" s="63"/>
      <c r="H25" s="63"/>
      <c r="I25" s="63"/>
      <c r="J25" s="63"/>
      <c r="K25" s="63"/>
      <c r="L25" s="63"/>
      <c r="M25" s="63"/>
      <c r="N25" s="63"/>
      <c r="O25" s="333"/>
      <c r="P25" s="333"/>
      <c r="Q25" s="389">
        <v>1750</v>
      </c>
      <c r="R25" s="389"/>
      <c r="S25" s="389"/>
      <c r="T25" s="389"/>
      <c r="U25" s="389"/>
      <c r="V25" s="356"/>
      <c r="W25" s="356"/>
      <c r="X25" s="205">
        <f t="shared" si="0"/>
        <v>1750</v>
      </c>
      <c r="Y25" s="398" t="s">
        <v>58</v>
      </c>
      <c r="Z25" s="387" t="s">
        <v>59</v>
      </c>
    </row>
    <row r="26" spans="1:26" s="14" customFormat="1" ht="28" customHeight="1">
      <c r="A26" s="362">
        <v>7</v>
      </c>
      <c r="B26" s="387" t="s">
        <v>325</v>
      </c>
      <c r="C26" s="36"/>
      <c r="D26" s="384"/>
      <c r="E26" s="384"/>
      <c r="F26" s="63"/>
      <c r="G26" s="63"/>
      <c r="H26" s="63"/>
      <c r="I26" s="63"/>
      <c r="J26" s="63"/>
      <c r="K26" s="63"/>
      <c r="L26" s="63"/>
      <c r="M26" s="63"/>
      <c r="N26" s="63"/>
      <c r="O26" s="333"/>
      <c r="P26" s="333"/>
      <c r="Q26" s="389">
        <v>2125</v>
      </c>
      <c r="R26" s="389"/>
      <c r="S26" s="389"/>
      <c r="T26" s="389"/>
      <c r="U26" s="389"/>
      <c r="V26" s="356"/>
      <c r="W26" s="356"/>
      <c r="X26" s="205">
        <f t="shared" si="0"/>
        <v>2125</v>
      </c>
      <c r="Y26" s="398" t="s">
        <v>56</v>
      </c>
      <c r="Z26" s="387" t="s">
        <v>57</v>
      </c>
    </row>
    <row r="27" spans="1:26" s="14" customFormat="1" ht="28" customHeight="1">
      <c r="A27" s="362">
        <v>8</v>
      </c>
      <c r="B27" s="387" t="s">
        <v>360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333"/>
      <c r="P27" s="333"/>
      <c r="Q27" s="333"/>
      <c r="R27" s="333"/>
      <c r="S27" s="333"/>
      <c r="T27" s="333"/>
      <c r="U27" s="333"/>
      <c r="V27" s="333"/>
      <c r="W27" s="333"/>
      <c r="X27" s="205">
        <f t="shared" si="0"/>
        <v>0</v>
      </c>
      <c r="Y27" s="362"/>
      <c r="Z27" s="366"/>
    </row>
    <row r="28" spans="1:26" s="14" customFormat="1" ht="21" customHeight="1">
      <c r="A28" s="25"/>
      <c r="B28" s="571" t="s">
        <v>43</v>
      </c>
      <c r="C28" s="571"/>
      <c r="D28" s="571"/>
      <c r="E28" s="571"/>
      <c r="F28" s="571"/>
      <c r="G28" s="571"/>
      <c r="H28" s="571"/>
      <c r="I28" s="571"/>
      <c r="J28" s="571"/>
      <c r="K28" s="571"/>
      <c r="L28" s="571"/>
      <c r="M28" s="571"/>
      <c r="N28" s="571"/>
      <c r="O28" s="31">
        <f>SUM(O18:O27)</f>
        <v>0</v>
      </c>
      <c r="P28" s="31">
        <f t="shared" ref="P28:X28" si="1">SUM(P18:P27)</f>
        <v>0</v>
      </c>
      <c r="Q28" s="31">
        <f t="shared" ref="Q28:V28" si="2">SUM(Q18:Q27)</f>
        <v>36375</v>
      </c>
      <c r="R28" s="31">
        <f t="shared" si="2"/>
        <v>0</v>
      </c>
      <c r="S28" s="31">
        <f t="shared" si="2"/>
        <v>0</v>
      </c>
      <c r="T28" s="31">
        <f t="shared" si="2"/>
        <v>0</v>
      </c>
      <c r="U28" s="31">
        <f t="shared" si="2"/>
        <v>0</v>
      </c>
      <c r="V28" s="31">
        <f t="shared" si="2"/>
        <v>0</v>
      </c>
      <c r="W28" s="31">
        <f t="shared" si="1"/>
        <v>0</v>
      </c>
      <c r="X28" s="31">
        <f t="shared" si="1"/>
        <v>36375</v>
      </c>
      <c r="Y28" s="32"/>
      <c r="Z28" s="32"/>
    </row>
  </sheetData>
  <mergeCells count="39">
    <mergeCell ref="C14:J14"/>
    <mergeCell ref="P16:P17"/>
    <mergeCell ref="B10:Z10"/>
    <mergeCell ref="A11:Z11"/>
    <mergeCell ref="Y16:Z16"/>
    <mergeCell ref="W16:W17"/>
    <mergeCell ref="X16:X17"/>
    <mergeCell ref="Q16:Q17"/>
    <mergeCell ref="R16:R17"/>
    <mergeCell ref="S16:S17"/>
    <mergeCell ref="T16:T17"/>
    <mergeCell ref="U16:U17"/>
    <mergeCell ref="V16:V17"/>
    <mergeCell ref="G1:Z1"/>
    <mergeCell ref="G2:M2"/>
    <mergeCell ref="N2:Z2"/>
    <mergeCell ref="G3:M3"/>
    <mergeCell ref="N3:Z3"/>
    <mergeCell ref="B5:Z5"/>
    <mergeCell ref="B6:Z6"/>
    <mergeCell ref="B7:Z7"/>
    <mergeCell ref="B8:Z8"/>
    <mergeCell ref="B9:Z9"/>
    <mergeCell ref="B28:N28"/>
    <mergeCell ref="O16:O17"/>
    <mergeCell ref="A16:A17"/>
    <mergeCell ref="B12:B13"/>
    <mergeCell ref="B16:B17"/>
    <mergeCell ref="C16:N16"/>
    <mergeCell ref="O14:Z14"/>
    <mergeCell ref="C12:J13"/>
    <mergeCell ref="O12:Z13"/>
    <mergeCell ref="A12:A13"/>
    <mergeCell ref="A14:A15"/>
    <mergeCell ref="C15:J15"/>
    <mergeCell ref="O15:Z15"/>
    <mergeCell ref="B23:B25"/>
    <mergeCell ref="A23:A25"/>
    <mergeCell ref="K12:N12"/>
  </mergeCells>
  <printOptions horizontalCentered="1"/>
  <pageMargins left="0.70866141732283472" right="0.51181102362204722" top="0.74803149606299213" bottom="0.62992125984251968" header="0.31496062992125984" footer="0.31496062992125984"/>
  <pageSetup paperSize="9" scale="85" fitToHeight="0" orientation="landscape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FF722-1656-44F4-AB58-D9F020997A9D}">
  <sheetPr>
    <pageSetUpPr fitToPage="1"/>
  </sheetPr>
  <dimension ref="A1:Z42"/>
  <sheetViews>
    <sheetView topLeftCell="B14" zoomScaleNormal="100" zoomScaleSheetLayoutView="87" workbookViewId="0">
      <selection activeCell="N14" sqref="N1:S1048576"/>
    </sheetView>
  </sheetViews>
  <sheetFormatPr baseColWidth="10" defaultColWidth="10.81640625" defaultRowHeight="11.5"/>
  <cols>
    <col min="1" max="1" width="24.7265625" style="14" customWidth="1"/>
    <col min="2" max="2" width="33.81640625" style="14" customWidth="1"/>
    <col min="3" max="12" width="3.7265625" style="14" customWidth="1"/>
    <col min="13" max="13" width="3.1796875" style="14" customWidth="1"/>
    <col min="14" max="14" width="3.7265625" style="14" customWidth="1"/>
    <col min="15" max="24" width="13.81640625" style="14" customWidth="1"/>
    <col min="25" max="25" width="12.54296875" style="14" customWidth="1"/>
    <col min="26" max="26" width="27.26953125" style="14" customWidth="1"/>
    <col min="27" max="16384" width="10.81640625" style="14"/>
  </cols>
  <sheetData>
    <row r="1" spans="1:26" ht="16.5" customHeight="1">
      <c r="A1" s="40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46"/>
      <c r="P1" s="46"/>
      <c r="Q1" s="46"/>
      <c r="R1" s="46"/>
      <c r="S1" s="46"/>
      <c r="T1" s="46"/>
      <c r="U1" s="46"/>
      <c r="V1" s="46"/>
      <c r="W1" s="46"/>
      <c r="X1" s="46"/>
      <c r="Y1" s="40"/>
      <c r="Z1" s="336"/>
    </row>
    <row r="2" spans="1:26" ht="15.75" customHeight="1">
      <c r="G2" s="426" t="s">
        <v>237</v>
      </c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  <c r="X2" s="426"/>
      <c r="Y2" s="426"/>
      <c r="Z2" s="426"/>
    </row>
    <row r="3" spans="1:26" ht="12" customHeight="1">
      <c r="G3" s="425" t="s">
        <v>0</v>
      </c>
      <c r="H3" s="425"/>
      <c r="I3" s="425"/>
      <c r="J3" s="425"/>
      <c r="K3" s="425"/>
      <c r="L3" s="425"/>
      <c r="M3" s="425"/>
      <c r="N3" s="425"/>
      <c r="O3" s="431" t="s">
        <v>1</v>
      </c>
      <c r="P3" s="431"/>
      <c r="Q3" s="431"/>
      <c r="R3" s="431"/>
      <c r="S3" s="431"/>
      <c r="T3" s="431"/>
      <c r="U3" s="431"/>
      <c r="V3" s="431"/>
      <c r="W3" s="431"/>
      <c r="X3" s="431"/>
      <c r="Y3" s="431"/>
      <c r="Z3" s="431"/>
    </row>
    <row r="4" spans="1:26" ht="12" customHeight="1">
      <c r="G4" s="425" t="s">
        <v>2</v>
      </c>
      <c r="H4" s="425"/>
      <c r="I4" s="425"/>
      <c r="J4" s="425"/>
      <c r="K4" s="425"/>
      <c r="L4" s="425"/>
      <c r="M4" s="425"/>
      <c r="N4" s="425"/>
      <c r="O4" s="425" t="s">
        <v>178</v>
      </c>
      <c r="P4" s="425"/>
      <c r="Q4" s="425"/>
      <c r="R4" s="425"/>
      <c r="S4" s="425"/>
      <c r="T4" s="425"/>
      <c r="U4" s="425"/>
      <c r="V4" s="425"/>
      <c r="W4" s="425"/>
      <c r="X4" s="425"/>
      <c r="Y4" s="425"/>
      <c r="Z4" s="425"/>
    </row>
    <row r="5" spans="1:26" ht="18" customHeight="1"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29.15" customHeight="1">
      <c r="A6" s="18" t="s">
        <v>3</v>
      </c>
      <c r="B6" s="436" t="s">
        <v>261</v>
      </c>
      <c r="C6" s="436"/>
      <c r="D6" s="436"/>
      <c r="E6" s="436"/>
      <c r="F6" s="436"/>
      <c r="G6" s="436"/>
      <c r="H6" s="436"/>
      <c r="I6" s="436"/>
      <c r="J6" s="436"/>
      <c r="K6" s="436"/>
      <c r="L6" s="436"/>
      <c r="M6" s="436"/>
      <c r="N6" s="436"/>
      <c r="O6" s="436"/>
      <c r="P6" s="436"/>
      <c r="Q6" s="436"/>
      <c r="R6" s="436"/>
      <c r="S6" s="436"/>
      <c r="T6" s="436"/>
      <c r="U6" s="436"/>
      <c r="V6" s="436"/>
      <c r="W6" s="436"/>
      <c r="X6" s="436"/>
      <c r="Y6" s="436"/>
      <c r="Z6" s="436"/>
    </row>
    <row r="7" spans="1:26" ht="20.25" customHeight="1">
      <c r="A7" s="338" t="s">
        <v>5</v>
      </c>
      <c r="B7" s="430" t="s">
        <v>262</v>
      </c>
      <c r="C7" s="430"/>
      <c r="D7" s="430"/>
      <c r="E7" s="430"/>
      <c r="F7" s="430"/>
      <c r="G7" s="430"/>
      <c r="H7" s="430"/>
      <c r="I7" s="430"/>
      <c r="J7" s="430"/>
      <c r="K7" s="430"/>
      <c r="L7" s="430"/>
      <c r="M7" s="430"/>
      <c r="N7" s="430"/>
      <c r="O7" s="430"/>
      <c r="P7" s="430"/>
      <c r="Q7" s="430"/>
      <c r="R7" s="430"/>
      <c r="S7" s="430"/>
      <c r="T7" s="430"/>
      <c r="U7" s="430"/>
      <c r="V7" s="430"/>
      <c r="W7" s="430"/>
      <c r="X7" s="430"/>
      <c r="Y7" s="430"/>
      <c r="Z7" s="430"/>
    </row>
    <row r="8" spans="1:26" ht="20.25" customHeight="1">
      <c r="A8" s="19" t="s">
        <v>6</v>
      </c>
      <c r="B8" s="612" t="s">
        <v>179</v>
      </c>
      <c r="C8" s="613"/>
      <c r="D8" s="613"/>
      <c r="E8" s="613"/>
      <c r="F8" s="613"/>
      <c r="G8" s="613"/>
      <c r="H8" s="613"/>
      <c r="I8" s="613"/>
      <c r="J8" s="613"/>
      <c r="K8" s="613"/>
      <c r="L8" s="613"/>
      <c r="M8" s="613"/>
      <c r="N8" s="613"/>
      <c r="O8" s="613"/>
      <c r="P8" s="613"/>
      <c r="Q8" s="613"/>
      <c r="R8" s="613"/>
      <c r="S8" s="613"/>
      <c r="T8" s="613"/>
      <c r="U8" s="613"/>
      <c r="V8" s="613"/>
      <c r="W8" s="613"/>
      <c r="X8" s="613"/>
      <c r="Y8" s="613"/>
      <c r="Z8" s="614"/>
    </row>
    <row r="9" spans="1:26" ht="21" customHeight="1">
      <c r="A9" s="337" t="s">
        <v>8</v>
      </c>
      <c r="B9" s="609" t="s">
        <v>180</v>
      </c>
      <c r="C9" s="610"/>
      <c r="D9" s="610"/>
      <c r="E9" s="610"/>
      <c r="F9" s="610"/>
      <c r="G9" s="610"/>
      <c r="H9" s="610"/>
      <c r="I9" s="610"/>
      <c r="J9" s="610"/>
      <c r="K9" s="610"/>
      <c r="L9" s="610"/>
      <c r="M9" s="610"/>
      <c r="N9" s="610"/>
      <c r="O9" s="610"/>
      <c r="P9" s="610"/>
      <c r="Q9" s="610"/>
      <c r="R9" s="610"/>
      <c r="S9" s="610"/>
      <c r="T9" s="610"/>
      <c r="U9" s="610"/>
      <c r="V9" s="610"/>
      <c r="W9" s="610"/>
      <c r="X9" s="610"/>
      <c r="Y9" s="610"/>
      <c r="Z9" s="611"/>
    </row>
    <row r="10" spans="1:26" ht="23.25" customHeight="1">
      <c r="A10" s="184" t="s">
        <v>10</v>
      </c>
      <c r="B10" s="431" t="s">
        <v>181</v>
      </c>
      <c r="C10" s="431"/>
      <c r="D10" s="431"/>
      <c r="E10" s="431"/>
      <c r="F10" s="431"/>
      <c r="G10" s="431"/>
      <c r="H10" s="431"/>
      <c r="I10" s="431"/>
      <c r="J10" s="431"/>
      <c r="K10" s="431"/>
      <c r="L10" s="431"/>
      <c r="M10" s="431"/>
      <c r="N10" s="431"/>
      <c r="O10" s="431"/>
      <c r="P10" s="431"/>
      <c r="Q10" s="431"/>
      <c r="R10" s="431"/>
      <c r="S10" s="431"/>
      <c r="T10" s="431"/>
      <c r="U10" s="431"/>
      <c r="V10" s="431"/>
      <c r="W10" s="431"/>
      <c r="X10" s="431"/>
      <c r="Y10" s="431"/>
      <c r="Z10" s="431"/>
    </row>
    <row r="11" spans="1:26" ht="21.75" customHeight="1">
      <c r="A11" s="18" t="s">
        <v>12</v>
      </c>
      <c r="B11" s="438" t="s">
        <v>182</v>
      </c>
      <c r="C11" s="438"/>
      <c r="D11" s="438"/>
      <c r="E11" s="438"/>
      <c r="F11" s="438"/>
      <c r="G11" s="438"/>
      <c r="H11" s="438"/>
      <c r="I11" s="438"/>
      <c r="J11" s="438"/>
      <c r="K11" s="438"/>
      <c r="L11" s="438"/>
      <c r="M11" s="438"/>
      <c r="N11" s="438"/>
      <c r="O11" s="438"/>
      <c r="P11" s="438"/>
      <c r="Q11" s="438"/>
      <c r="R11" s="438"/>
      <c r="S11" s="438"/>
      <c r="T11" s="438"/>
      <c r="U11" s="438"/>
      <c r="V11" s="438"/>
      <c r="W11" s="438"/>
      <c r="X11" s="438"/>
      <c r="Y11" s="438"/>
      <c r="Z11" s="438"/>
    </row>
    <row r="12" spans="1:26" ht="13.5" customHeight="1">
      <c r="A12" s="423" t="s">
        <v>14</v>
      </c>
      <c r="B12" s="423" t="s">
        <v>15</v>
      </c>
      <c r="C12" s="423" t="s">
        <v>16</v>
      </c>
      <c r="D12" s="423"/>
      <c r="E12" s="423"/>
      <c r="F12" s="423"/>
      <c r="G12" s="423"/>
      <c r="H12" s="423"/>
      <c r="I12" s="423"/>
      <c r="J12" s="423"/>
      <c r="K12" s="423" t="s">
        <v>17</v>
      </c>
      <c r="L12" s="423"/>
      <c r="M12" s="423"/>
      <c r="N12" s="423"/>
      <c r="O12" s="423"/>
      <c r="P12" s="423"/>
      <c r="Q12" s="423"/>
      <c r="R12" s="423"/>
      <c r="S12" s="423"/>
      <c r="T12" s="423"/>
      <c r="U12" s="423"/>
      <c r="V12" s="423"/>
      <c r="W12" s="423"/>
      <c r="X12" s="423"/>
      <c r="Y12" s="423"/>
      <c r="Z12" s="423"/>
    </row>
    <row r="13" spans="1:26" ht="16.5" customHeight="1">
      <c r="A13" s="423"/>
      <c r="B13" s="423"/>
      <c r="C13" s="423"/>
      <c r="D13" s="423"/>
      <c r="E13" s="423"/>
      <c r="F13" s="423"/>
      <c r="G13" s="423"/>
      <c r="H13" s="423"/>
      <c r="I13" s="423"/>
      <c r="J13" s="423"/>
      <c r="K13" s="42">
        <v>1</v>
      </c>
      <c r="L13" s="42">
        <v>2</v>
      </c>
      <c r="M13" s="43">
        <v>3</v>
      </c>
      <c r="N13" s="43">
        <v>4</v>
      </c>
      <c r="O13" s="423"/>
      <c r="P13" s="423"/>
      <c r="Q13" s="423"/>
      <c r="R13" s="423"/>
      <c r="S13" s="423"/>
      <c r="T13" s="423"/>
      <c r="U13" s="423"/>
      <c r="V13" s="423"/>
      <c r="W13" s="423"/>
      <c r="X13" s="423"/>
      <c r="Y13" s="423"/>
      <c r="Z13" s="423"/>
    </row>
    <row r="14" spans="1:26" ht="50.25" customHeight="1">
      <c r="A14" s="331" t="s">
        <v>183</v>
      </c>
      <c r="B14" s="331" t="s">
        <v>184</v>
      </c>
      <c r="C14" s="439" t="s">
        <v>185</v>
      </c>
      <c r="D14" s="439"/>
      <c r="E14" s="439"/>
      <c r="F14" s="439"/>
      <c r="G14" s="439"/>
      <c r="H14" s="439"/>
      <c r="I14" s="439"/>
      <c r="J14" s="439"/>
      <c r="K14" s="163"/>
      <c r="L14" s="163">
        <v>1</v>
      </c>
      <c r="M14" s="163">
        <v>1</v>
      </c>
      <c r="N14" s="163">
        <v>1</v>
      </c>
      <c r="O14" s="424"/>
      <c r="P14" s="424"/>
      <c r="Q14" s="424"/>
      <c r="R14" s="424"/>
      <c r="S14" s="424"/>
      <c r="T14" s="424"/>
      <c r="U14" s="424"/>
      <c r="V14" s="424"/>
      <c r="W14" s="424"/>
      <c r="X14" s="424"/>
      <c r="Y14" s="424"/>
      <c r="Z14" s="424"/>
    </row>
    <row r="15" spans="1:26" ht="15" customHeight="1">
      <c r="A15" s="424"/>
      <c r="B15" s="426" t="s">
        <v>21</v>
      </c>
      <c r="C15" s="426" t="s">
        <v>22</v>
      </c>
      <c r="D15" s="426"/>
      <c r="E15" s="426"/>
      <c r="F15" s="426"/>
      <c r="G15" s="426"/>
      <c r="H15" s="426"/>
      <c r="I15" s="426"/>
      <c r="J15" s="426"/>
      <c r="K15" s="426"/>
      <c r="L15" s="426"/>
      <c r="M15" s="426"/>
      <c r="N15" s="426"/>
      <c r="O15" s="506" t="s">
        <v>23</v>
      </c>
      <c r="P15" s="506" t="s">
        <v>192</v>
      </c>
      <c r="Q15" s="506" t="s">
        <v>193</v>
      </c>
      <c r="R15" s="432" t="s">
        <v>377</v>
      </c>
      <c r="S15" s="432" t="s">
        <v>378</v>
      </c>
      <c r="T15" s="432" t="s">
        <v>389</v>
      </c>
      <c r="U15" s="432" t="s">
        <v>396</v>
      </c>
      <c r="V15" s="432" t="s">
        <v>399</v>
      </c>
      <c r="W15" s="432" t="s">
        <v>412</v>
      </c>
      <c r="X15" s="506" t="s">
        <v>311</v>
      </c>
      <c r="Y15" s="426" t="s">
        <v>24</v>
      </c>
      <c r="Z15" s="426"/>
    </row>
    <row r="16" spans="1:26" ht="21.75" customHeight="1">
      <c r="A16" s="424"/>
      <c r="B16" s="426"/>
      <c r="C16" s="329" t="s">
        <v>25</v>
      </c>
      <c r="D16" s="329" t="s">
        <v>26</v>
      </c>
      <c r="E16" s="329" t="s">
        <v>27</v>
      </c>
      <c r="F16" s="329" t="s">
        <v>28</v>
      </c>
      <c r="G16" s="329" t="s">
        <v>27</v>
      </c>
      <c r="H16" s="329" t="s">
        <v>29</v>
      </c>
      <c r="I16" s="329" t="s">
        <v>29</v>
      </c>
      <c r="J16" s="329" t="s">
        <v>28</v>
      </c>
      <c r="K16" s="329" t="s">
        <v>30</v>
      </c>
      <c r="L16" s="329" t="s">
        <v>31</v>
      </c>
      <c r="M16" s="329" t="s">
        <v>32</v>
      </c>
      <c r="N16" s="329" t="s">
        <v>33</v>
      </c>
      <c r="O16" s="507"/>
      <c r="P16" s="507"/>
      <c r="Q16" s="507"/>
      <c r="R16" s="432"/>
      <c r="S16" s="432"/>
      <c r="T16" s="432"/>
      <c r="U16" s="432"/>
      <c r="V16" s="432"/>
      <c r="W16" s="432"/>
      <c r="X16" s="507"/>
      <c r="Y16" s="329" t="s">
        <v>34</v>
      </c>
      <c r="Z16" s="329" t="s">
        <v>35</v>
      </c>
    </row>
    <row r="17" spans="1:26" ht="21.75" customHeight="1">
      <c r="A17" s="424">
        <v>1</v>
      </c>
      <c r="B17" s="518" t="s">
        <v>263</v>
      </c>
      <c r="C17" s="271"/>
      <c r="D17" s="340"/>
      <c r="E17" s="272"/>
      <c r="F17" s="273"/>
      <c r="G17" s="273"/>
      <c r="H17" s="271"/>
      <c r="I17" s="271"/>
      <c r="J17" s="271"/>
      <c r="K17" s="271"/>
      <c r="L17" s="271"/>
      <c r="M17" s="271"/>
      <c r="N17" s="271"/>
      <c r="O17" s="333">
        <v>72720</v>
      </c>
      <c r="P17" s="333"/>
      <c r="Q17" s="333"/>
      <c r="R17" s="333"/>
      <c r="S17" s="333"/>
      <c r="T17" s="333"/>
      <c r="U17" s="333"/>
      <c r="V17" s="333">
        <v>-6660</v>
      </c>
      <c r="W17" s="333"/>
      <c r="X17" s="205">
        <f t="shared" ref="X17:X35" si="0">SUM(O17:W17)</f>
        <v>66060</v>
      </c>
      <c r="Y17" s="274" t="s">
        <v>66</v>
      </c>
      <c r="Z17" s="275" t="s">
        <v>67</v>
      </c>
    </row>
    <row r="18" spans="1:26" ht="21.75" customHeight="1">
      <c r="A18" s="424"/>
      <c r="B18" s="519"/>
      <c r="C18" s="271"/>
      <c r="D18" s="340"/>
      <c r="E18" s="272"/>
      <c r="F18" s="273"/>
      <c r="G18" s="273"/>
      <c r="H18" s="271"/>
      <c r="I18" s="271"/>
      <c r="J18" s="271"/>
      <c r="K18" s="271"/>
      <c r="L18" s="271"/>
      <c r="M18" s="271"/>
      <c r="N18" s="271"/>
      <c r="O18" s="333">
        <v>6060</v>
      </c>
      <c r="P18" s="333"/>
      <c r="Q18" s="333"/>
      <c r="R18" s="333"/>
      <c r="S18" s="333"/>
      <c r="T18" s="333"/>
      <c r="U18" s="333"/>
      <c r="V18" s="333"/>
      <c r="W18" s="333"/>
      <c r="X18" s="205">
        <f t="shared" si="0"/>
        <v>6060</v>
      </c>
      <c r="Y18" s="274" t="s">
        <v>68</v>
      </c>
      <c r="Z18" s="275" t="s">
        <v>69</v>
      </c>
    </row>
    <row r="19" spans="1:26" ht="21.75" customHeight="1">
      <c r="A19" s="424"/>
      <c r="B19" s="519"/>
      <c r="C19" s="271"/>
      <c r="D19" s="340"/>
      <c r="E19" s="272"/>
      <c r="F19" s="273"/>
      <c r="G19" s="273"/>
      <c r="H19" s="271"/>
      <c r="I19" s="271"/>
      <c r="J19" s="271"/>
      <c r="K19" s="271"/>
      <c r="L19" s="271"/>
      <c r="M19" s="271"/>
      <c r="N19" s="271"/>
      <c r="O19" s="333">
        <v>2375</v>
      </c>
      <c r="P19" s="333"/>
      <c r="Q19" s="333"/>
      <c r="R19" s="333"/>
      <c r="S19" s="333"/>
      <c r="T19" s="333"/>
      <c r="U19" s="333"/>
      <c r="V19" s="333"/>
      <c r="W19" s="333"/>
      <c r="X19" s="205">
        <f t="shared" si="0"/>
        <v>2375</v>
      </c>
      <c r="Y19" s="274" t="s">
        <v>70</v>
      </c>
      <c r="Z19" s="275" t="s">
        <v>71</v>
      </c>
    </row>
    <row r="20" spans="1:26" ht="21.75" customHeight="1">
      <c r="A20" s="424"/>
      <c r="B20" s="519"/>
      <c r="C20" s="271"/>
      <c r="D20" s="340"/>
      <c r="E20" s="272"/>
      <c r="F20" s="273"/>
      <c r="G20" s="273"/>
      <c r="H20" s="271"/>
      <c r="I20" s="271"/>
      <c r="J20" s="271"/>
      <c r="K20" s="271"/>
      <c r="L20" s="271"/>
      <c r="M20" s="271"/>
      <c r="N20" s="271"/>
      <c r="O20" s="333">
        <v>8472</v>
      </c>
      <c r="P20" s="333"/>
      <c r="Q20" s="333"/>
      <c r="R20" s="333"/>
      <c r="S20" s="333"/>
      <c r="T20" s="333"/>
      <c r="U20" s="333"/>
      <c r="V20" s="333"/>
      <c r="W20" s="333"/>
      <c r="X20" s="205">
        <f t="shared" si="0"/>
        <v>8472</v>
      </c>
      <c r="Y20" s="274" t="s">
        <v>72</v>
      </c>
      <c r="Z20" s="275" t="s">
        <v>186</v>
      </c>
    </row>
    <row r="21" spans="1:26" ht="21.75" customHeight="1">
      <c r="A21" s="424"/>
      <c r="B21" s="519"/>
      <c r="C21" s="271"/>
      <c r="D21" s="340"/>
      <c r="E21" s="272"/>
      <c r="F21" s="273"/>
      <c r="G21" s="273"/>
      <c r="H21" s="271"/>
      <c r="I21" s="271"/>
      <c r="J21" s="271"/>
      <c r="K21" s="271"/>
      <c r="L21" s="271"/>
      <c r="M21" s="271"/>
      <c r="N21" s="271"/>
      <c r="O21" s="333">
        <v>6060</v>
      </c>
      <c r="P21" s="333"/>
      <c r="Q21" s="333"/>
      <c r="R21" s="333"/>
      <c r="S21" s="333"/>
      <c r="T21" s="333"/>
      <c r="U21" s="333"/>
      <c r="V21" s="333">
        <v>-300</v>
      </c>
      <c r="W21" s="333"/>
      <c r="X21" s="205">
        <f t="shared" si="0"/>
        <v>5760</v>
      </c>
      <c r="Y21" s="274" t="s">
        <v>74</v>
      </c>
      <c r="Z21" s="275" t="s">
        <v>398</v>
      </c>
    </row>
    <row r="22" spans="1:26" ht="30" customHeight="1">
      <c r="A22" s="424"/>
      <c r="B22" s="520"/>
      <c r="C22" s="271"/>
      <c r="D22" s="340"/>
      <c r="E22" s="272"/>
      <c r="F22" s="273"/>
      <c r="G22" s="273"/>
      <c r="H22" s="271"/>
      <c r="I22" s="271"/>
      <c r="J22" s="271"/>
      <c r="K22" s="271"/>
      <c r="L22" s="271"/>
      <c r="M22" s="271"/>
      <c r="N22" s="271"/>
      <c r="O22" s="333">
        <v>6060</v>
      </c>
      <c r="P22" s="333"/>
      <c r="Q22" s="333"/>
      <c r="R22" s="333"/>
      <c r="S22" s="333"/>
      <c r="T22" s="333"/>
      <c r="U22" s="333"/>
      <c r="V22" s="333">
        <v>-900</v>
      </c>
      <c r="W22" s="333"/>
      <c r="X22" s="205">
        <f t="shared" si="0"/>
        <v>5160</v>
      </c>
      <c r="Y22" s="274" t="s">
        <v>76</v>
      </c>
      <c r="Z22" s="396" t="s">
        <v>384</v>
      </c>
    </row>
    <row r="23" spans="1:26" ht="59.25" customHeight="1">
      <c r="A23" s="328">
        <v>2</v>
      </c>
      <c r="B23" s="330" t="s">
        <v>275</v>
      </c>
      <c r="C23" s="271"/>
      <c r="D23" s="340"/>
      <c r="E23" s="272"/>
      <c r="F23" s="273"/>
      <c r="G23" s="273"/>
      <c r="H23" s="271"/>
      <c r="I23" s="271"/>
      <c r="J23" s="271"/>
      <c r="K23" s="271"/>
      <c r="L23" s="271"/>
      <c r="M23" s="271"/>
      <c r="N23" s="271"/>
      <c r="O23" s="333">
        <v>500</v>
      </c>
      <c r="P23" s="333"/>
      <c r="Q23" s="333"/>
      <c r="R23" s="333"/>
      <c r="S23" s="333"/>
      <c r="T23" s="333"/>
      <c r="U23" s="333"/>
      <c r="V23" s="333"/>
      <c r="W23" s="333"/>
      <c r="X23" s="205">
        <f t="shared" si="0"/>
        <v>500</v>
      </c>
      <c r="Y23" s="137" t="s">
        <v>264</v>
      </c>
      <c r="Z23" s="331" t="s">
        <v>305</v>
      </c>
    </row>
    <row r="24" spans="1:26" ht="38.25" customHeight="1">
      <c r="A24" s="328">
        <v>3</v>
      </c>
      <c r="B24" s="330" t="s">
        <v>297</v>
      </c>
      <c r="C24" s="276"/>
      <c r="D24" s="340"/>
      <c r="E24" s="272"/>
      <c r="F24" s="273"/>
      <c r="G24" s="273"/>
      <c r="H24" s="271"/>
      <c r="I24" s="271"/>
      <c r="J24" s="271"/>
      <c r="K24" s="271"/>
      <c r="L24" s="271"/>
      <c r="M24" s="271"/>
      <c r="N24" s="276"/>
      <c r="O24" s="333">
        <v>1400</v>
      </c>
      <c r="P24" s="333"/>
      <c r="Q24" s="333"/>
      <c r="R24" s="333"/>
      <c r="S24" s="333"/>
      <c r="T24" s="333"/>
      <c r="U24" s="333"/>
      <c r="V24" s="333">
        <v>-1400</v>
      </c>
      <c r="W24" s="333"/>
      <c r="X24" s="205">
        <f t="shared" si="0"/>
        <v>0</v>
      </c>
      <c r="Y24" s="277" t="s">
        <v>298</v>
      </c>
      <c r="Z24" s="278" t="s">
        <v>299</v>
      </c>
    </row>
    <row r="25" spans="1:26" ht="54" customHeight="1">
      <c r="A25" s="328">
        <v>4</v>
      </c>
      <c r="B25" s="330" t="s">
        <v>205</v>
      </c>
      <c r="C25" s="276"/>
      <c r="D25" s="340"/>
      <c r="E25" s="272"/>
      <c r="F25" s="273"/>
      <c r="G25" s="273"/>
      <c r="H25" s="271"/>
      <c r="I25" s="271"/>
      <c r="J25" s="271"/>
      <c r="K25" s="271"/>
      <c r="L25" s="271"/>
      <c r="M25" s="271"/>
      <c r="N25" s="276"/>
      <c r="O25" s="333">
        <v>800</v>
      </c>
      <c r="P25" s="333"/>
      <c r="Q25" s="333"/>
      <c r="R25" s="333"/>
      <c r="S25" s="333"/>
      <c r="T25" s="333"/>
      <c r="U25" s="333"/>
      <c r="V25" s="333"/>
      <c r="W25" s="333"/>
      <c r="X25" s="205">
        <f t="shared" si="0"/>
        <v>800</v>
      </c>
      <c r="Y25" s="277" t="s">
        <v>187</v>
      </c>
      <c r="Z25" s="278" t="s">
        <v>385</v>
      </c>
    </row>
    <row r="26" spans="1:26" ht="37.5" customHeight="1">
      <c r="A26" s="328">
        <v>5</v>
      </c>
      <c r="B26" s="330" t="s">
        <v>188</v>
      </c>
      <c r="C26" s="276"/>
      <c r="D26" s="340"/>
      <c r="E26" s="272"/>
      <c r="F26" s="273"/>
      <c r="G26" s="273"/>
      <c r="H26" s="271"/>
      <c r="I26" s="271"/>
      <c r="J26" s="271"/>
      <c r="K26" s="271"/>
      <c r="L26" s="271"/>
      <c r="M26" s="271"/>
      <c r="N26" s="276"/>
      <c r="O26" s="333">
        <v>120</v>
      </c>
      <c r="P26" s="333"/>
      <c r="Q26" s="333"/>
      <c r="R26" s="333"/>
      <c r="S26" s="333"/>
      <c r="T26" s="333"/>
      <c r="U26" s="333"/>
      <c r="V26" s="333"/>
      <c r="W26" s="333"/>
      <c r="X26" s="205">
        <f t="shared" si="0"/>
        <v>120</v>
      </c>
      <c r="Y26" s="144" t="s">
        <v>189</v>
      </c>
      <c r="Z26" s="331" t="s">
        <v>386</v>
      </c>
    </row>
    <row r="27" spans="1:26" ht="31.5" customHeight="1">
      <c r="A27" s="328">
        <v>6</v>
      </c>
      <c r="B27" s="330" t="s">
        <v>300</v>
      </c>
      <c r="C27" s="276"/>
      <c r="D27" s="340"/>
      <c r="E27" s="272"/>
      <c r="F27" s="273"/>
      <c r="G27" s="273"/>
      <c r="H27" s="271"/>
      <c r="I27" s="271"/>
      <c r="J27" s="271"/>
      <c r="K27" s="271"/>
      <c r="L27" s="276"/>
      <c r="M27" s="276"/>
      <c r="N27" s="276"/>
      <c r="O27" s="333">
        <v>1500</v>
      </c>
      <c r="P27" s="333"/>
      <c r="Q27" s="333"/>
      <c r="R27" s="333"/>
      <c r="S27" s="333"/>
      <c r="T27" s="333"/>
      <c r="U27" s="333"/>
      <c r="V27" s="333">
        <v>-1500</v>
      </c>
      <c r="W27" s="333"/>
      <c r="X27" s="205">
        <f t="shared" si="0"/>
        <v>0</v>
      </c>
      <c r="Y27" s="144" t="s">
        <v>301</v>
      </c>
      <c r="Z27" s="331" t="s">
        <v>302</v>
      </c>
    </row>
    <row r="28" spans="1:26" ht="31.5" customHeight="1">
      <c r="A28" s="328">
        <v>7</v>
      </c>
      <c r="B28" s="330" t="s">
        <v>190</v>
      </c>
      <c r="C28" s="36"/>
      <c r="D28" s="36"/>
      <c r="E28" s="87"/>
      <c r="F28" s="87"/>
      <c r="G28" s="87"/>
      <c r="H28" s="87"/>
      <c r="I28" s="87"/>
      <c r="J28" s="87"/>
      <c r="K28" s="87"/>
      <c r="L28" s="36"/>
      <c r="M28" s="36"/>
      <c r="N28" s="36"/>
      <c r="O28" s="333">
        <v>1500</v>
      </c>
      <c r="P28" s="333"/>
      <c r="Q28" s="333"/>
      <c r="R28" s="333"/>
      <c r="S28" s="333"/>
      <c r="T28" s="333"/>
      <c r="U28" s="333"/>
      <c r="V28" s="333">
        <v>-1500</v>
      </c>
      <c r="W28" s="333"/>
      <c r="X28" s="205">
        <f t="shared" si="0"/>
        <v>0</v>
      </c>
      <c r="Y28" s="144" t="s">
        <v>191</v>
      </c>
      <c r="Z28" s="331" t="s">
        <v>387</v>
      </c>
    </row>
    <row r="29" spans="1:26" ht="31.5" customHeight="1">
      <c r="A29" s="328">
        <v>8</v>
      </c>
      <c r="B29" s="330" t="s">
        <v>303</v>
      </c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333">
        <v>633</v>
      </c>
      <c r="P29" s="333"/>
      <c r="Q29" s="333"/>
      <c r="R29" s="333"/>
      <c r="S29" s="333"/>
      <c r="T29" s="333"/>
      <c r="U29" s="333"/>
      <c r="V29" s="333"/>
      <c r="W29" s="333"/>
      <c r="X29" s="205">
        <f t="shared" si="0"/>
        <v>633</v>
      </c>
      <c r="Y29" s="144" t="s">
        <v>395</v>
      </c>
      <c r="Z29" s="331" t="s">
        <v>304</v>
      </c>
    </row>
    <row r="30" spans="1:26" ht="31.5" customHeight="1">
      <c r="A30" s="328">
        <v>9</v>
      </c>
      <c r="B30" s="330" t="s">
        <v>306</v>
      </c>
      <c r="C30" s="87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333">
        <v>300</v>
      </c>
      <c r="P30" s="333"/>
      <c r="Q30" s="333"/>
      <c r="R30" s="333"/>
      <c r="S30" s="333"/>
      <c r="T30" s="333"/>
      <c r="U30" s="333"/>
      <c r="V30" s="333"/>
      <c r="W30" s="333"/>
      <c r="X30" s="205">
        <f t="shared" si="0"/>
        <v>300</v>
      </c>
      <c r="Y30" s="144" t="s">
        <v>395</v>
      </c>
      <c r="Z30" s="331" t="s">
        <v>304</v>
      </c>
    </row>
    <row r="31" spans="1:26" ht="31.5" customHeight="1">
      <c r="A31" s="328">
        <v>10</v>
      </c>
      <c r="B31" s="330" t="s">
        <v>265</v>
      </c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333">
        <v>1500</v>
      </c>
      <c r="P31" s="333"/>
      <c r="Q31" s="333"/>
      <c r="R31" s="333"/>
      <c r="S31" s="333"/>
      <c r="T31" s="333"/>
      <c r="U31" s="333"/>
      <c r="V31" s="333"/>
      <c r="W31" s="333"/>
      <c r="X31" s="205">
        <f t="shared" si="0"/>
        <v>1500</v>
      </c>
      <c r="Y31" s="144" t="s">
        <v>266</v>
      </c>
      <c r="Z31" s="331" t="s">
        <v>267</v>
      </c>
    </row>
    <row r="32" spans="1:26" ht="24" customHeight="1">
      <c r="A32" s="409"/>
      <c r="B32" s="417" t="s">
        <v>408</v>
      </c>
      <c r="C32" s="384"/>
      <c r="D32" s="384"/>
      <c r="E32" s="384"/>
      <c r="F32" s="384"/>
      <c r="G32" s="384"/>
      <c r="H32" s="384"/>
      <c r="I32" s="384"/>
      <c r="J32" s="384"/>
      <c r="K32" s="384"/>
      <c r="L32" s="87"/>
      <c r="M32" s="87"/>
      <c r="N32" s="87"/>
      <c r="O32" s="333"/>
      <c r="P32" s="333"/>
      <c r="Q32" s="333"/>
      <c r="R32" s="333"/>
      <c r="S32" s="333"/>
      <c r="T32" s="333"/>
      <c r="U32" s="333"/>
      <c r="V32" s="382">
        <v>10000</v>
      </c>
      <c r="W32" s="382"/>
      <c r="X32" s="205">
        <f t="shared" si="0"/>
        <v>10000</v>
      </c>
      <c r="Y32" s="277" t="s">
        <v>298</v>
      </c>
      <c r="Z32" s="278" t="s">
        <v>299</v>
      </c>
    </row>
    <row r="33" spans="1:26" ht="24" customHeight="1">
      <c r="A33" s="409"/>
      <c r="B33" s="419"/>
      <c r="C33" s="384"/>
      <c r="D33" s="384"/>
      <c r="E33" s="384"/>
      <c r="F33" s="384"/>
      <c r="G33" s="384"/>
      <c r="H33" s="384"/>
      <c r="I33" s="384"/>
      <c r="J33" s="384"/>
      <c r="K33" s="384"/>
      <c r="L33" s="87"/>
      <c r="M33" s="87"/>
      <c r="N33" s="87"/>
      <c r="O33" s="333"/>
      <c r="P33" s="333"/>
      <c r="Q33" s="333"/>
      <c r="R33" s="333"/>
      <c r="S33" s="333"/>
      <c r="T33" s="333"/>
      <c r="U33" s="333"/>
      <c r="V33" s="382">
        <v>760</v>
      </c>
      <c r="W33" s="382"/>
      <c r="X33" s="205">
        <f t="shared" si="0"/>
        <v>760</v>
      </c>
      <c r="Y33" s="413" t="s">
        <v>189</v>
      </c>
      <c r="Z33" s="414" t="s">
        <v>386</v>
      </c>
    </row>
    <row r="34" spans="1:26" ht="24" customHeight="1">
      <c r="A34" s="409"/>
      <c r="B34" s="407" t="s">
        <v>409</v>
      </c>
      <c r="C34" s="384"/>
      <c r="D34" s="384"/>
      <c r="E34" s="384"/>
      <c r="F34" s="384"/>
      <c r="G34" s="384"/>
      <c r="H34" s="384"/>
      <c r="I34" s="384"/>
      <c r="J34" s="384"/>
      <c r="K34" s="384"/>
      <c r="L34" s="87"/>
      <c r="M34" s="87"/>
      <c r="N34" s="87"/>
      <c r="O34" s="333"/>
      <c r="P34" s="333"/>
      <c r="Q34" s="333"/>
      <c r="R34" s="333"/>
      <c r="S34" s="333"/>
      <c r="T34" s="333"/>
      <c r="U34" s="333"/>
      <c r="V34" s="382">
        <v>1000</v>
      </c>
      <c r="W34" s="382"/>
      <c r="X34" s="205">
        <f t="shared" si="0"/>
        <v>1000</v>
      </c>
      <c r="Y34" s="144" t="s">
        <v>395</v>
      </c>
      <c r="Z34" s="410" t="s">
        <v>304</v>
      </c>
    </row>
    <row r="35" spans="1:26" ht="24" customHeight="1">
      <c r="A35" s="409"/>
      <c r="B35" s="407" t="s">
        <v>410</v>
      </c>
      <c r="C35" s="384"/>
      <c r="D35" s="384"/>
      <c r="E35" s="384"/>
      <c r="F35" s="384"/>
      <c r="G35" s="384"/>
      <c r="H35" s="384"/>
      <c r="I35" s="384"/>
      <c r="J35" s="384"/>
      <c r="K35" s="384"/>
      <c r="L35" s="87"/>
      <c r="M35" s="87"/>
      <c r="N35" s="87"/>
      <c r="O35" s="333"/>
      <c r="P35" s="333"/>
      <c r="Q35" s="333"/>
      <c r="R35" s="333"/>
      <c r="S35" s="333"/>
      <c r="T35" s="333"/>
      <c r="U35" s="333"/>
      <c r="V35" s="382">
        <v>500</v>
      </c>
      <c r="W35" s="382"/>
      <c r="X35" s="205">
        <f t="shared" si="0"/>
        <v>500</v>
      </c>
      <c r="Y35" s="144" t="s">
        <v>395</v>
      </c>
      <c r="Z35" s="410" t="s">
        <v>304</v>
      </c>
    </row>
    <row r="36" spans="1:26" ht="17" customHeight="1">
      <c r="A36" s="188"/>
      <c r="B36" s="189" t="s">
        <v>77</v>
      </c>
      <c r="C36" s="188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90">
        <f>SUM(O17:O31)</f>
        <v>110000</v>
      </c>
      <c r="P36" s="190">
        <f>SUM(P17:P31)</f>
        <v>0</v>
      </c>
      <c r="Q36" s="190">
        <f>SUM(Q17:Q31)</f>
        <v>0</v>
      </c>
      <c r="R36" s="190">
        <f>SUM(R17:R31)</f>
        <v>0</v>
      </c>
      <c r="S36" s="190">
        <f t="shared" ref="S36:X36" si="1">SUM(S17:S35)</f>
        <v>0</v>
      </c>
      <c r="T36" s="190">
        <f t="shared" si="1"/>
        <v>0</v>
      </c>
      <c r="U36" s="190">
        <f t="shared" si="1"/>
        <v>0</v>
      </c>
      <c r="V36" s="190">
        <f t="shared" si="1"/>
        <v>0</v>
      </c>
      <c r="W36" s="190">
        <f t="shared" si="1"/>
        <v>0</v>
      </c>
      <c r="X36" s="190">
        <f t="shared" si="1"/>
        <v>110000</v>
      </c>
      <c r="Y36" s="188"/>
      <c r="Z36" s="188"/>
    </row>
    <row r="37" spans="1:26" ht="39" customHeight="1"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</row>
    <row r="38" spans="1:26" ht="39" customHeight="1">
      <c r="O38" s="26"/>
      <c r="P38" s="26"/>
      <c r="Q38" s="26"/>
      <c r="R38" s="26"/>
      <c r="S38" s="26"/>
      <c r="T38" s="26"/>
      <c r="U38" s="26"/>
      <c r="V38" s="26"/>
      <c r="W38" s="26"/>
      <c r="X38" s="26"/>
    </row>
    <row r="39" spans="1:26" ht="18.75" customHeight="1"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5.65" customHeight="1">
      <c r="Z40" s="26"/>
    </row>
    <row r="41" spans="1:26">
      <c r="O41" s="191"/>
      <c r="P41" s="191"/>
      <c r="Q41" s="191"/>
      <c r="R41" s="191"/>
      <c r="S41" s="191"/>
      <c r="T41" s="191"/>
      <c r="U41" s="191"/>
      <c r="V41" s="191"/>
      <c r="W41" s="191"/>
      <c r="X41" s="191"/>
    </row>
    <row r="42" spans="1:26">
      <c r="Z42" s="26"/>
    </row>
  </sheetData>
  <mergeCells count="35">
    <mergeCell ref="A17:A22"/>
    <mergeCell ref="Y15:Z15"/>
    <mergeCell ref="B12:B13"/>
    <mergeCell ref="A15:A16"/>
    <mergeCell ref="B15:B16"/>
    <mergeCell ref="C15:N15"/>
    <mergeCell ref="O15:O16"/>
    <mergeCell ref="A12:A13"/>
    <mergeCell ref="W15:W16"/>
    <mergeCell ref="X15:X16"/>
    <mergeCell ref="P15:P16"/>
    <mergeCell ref="Q15:Q16"/>
    <mergeCell ref="R15:R16"/>
    <mergeCell ref="S15:S16"/>
    <mergeCell ref="T15:T16"/>
    <mergeCell ref="U15:U16"/>
    <mergeCell ref="G2:Z2"/>
    <mergeCell ref="G3:N3"/>
    <mergeCell ref="O3:Z3"/>
    <mergeCell ref="O14:Z14"/>
    <mergeCell ref="G4:N4"/>
    <mergeCell ref="O4:Z4"/>
    <mergeCell ref="B6:Z6"/>
    <mergeCell ref="B7:Z7"/>
    <mergeCell ref="B8:Z8"/>
    <mergeCell ref="C12:J13"/>
    <mergeCell ref="K12:N12"/>
    <mergeCell ref="O12:Z13"/>
    <mergeCell ref="B32:B33"/>
    <mergeCell ref="B9:Z9"/>
    <mergeCell ref="B10:Z10"/>
    <mergeCell ref="B11:Z11"/>
    <mergeCell ref="C14:J14"/>
    <mergeCell ref="B17:B22"/>
    <mergeCell ref="V15:V1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4829A-B093-49D7-9415-C6B33D654536}">
  <sheetPr>
    <pageSetUpPr fitToPage="1"/>
  </sheetPr>
  <dimension ref="A1:Z21"/>
  <sheetViews>
    <sheetView topLeftCell="B13" zoomScale="76" zoomScaleNormal="100" zoomScaleSheetLayoutView="100" workbookViewId="0">
      <selection activeCell="W20" sqref="W20"/>
    </sheetView>
  </sheetViews>
  <sheetFormatPr baseColWidth="10" defaultColWidth="11.453125" defaultRowHeight="14"/>
  <cols>
    <col min="1" max="1" width="24" style="245" customWidth="1"/>
    <col min="2" max="2" width="33.7265625" style="245" customWidth="1"/>
    <col min="3" max="14" width="3.7265625" style="245" customWidth="1"/>
    <col min="15" max="24" width="13.7265625" style="266" customWidth="1"/>
    <col min="25" max="25" width="13.81640625" style="245" customWidth="1"/>
    <col min="26" max="26" width="26.54296875" style="245" customWidth="1"/>
    <col min="27" max="16384" width="11.453125" style="245"/>
  </cols>
  <sheetData>
    <row r="1" spans="1:26">
      <c r="A1" s="241"/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2"/>
      <c r="N1" s="242"/>
      <c r="O1" s="243"/>
      <c r="P1" s="243"/>
      <c r="Q1" s="243"/>
      <c r="R1" s="243"/>
      <c r="S1" s="243"/>
      <c r="T1" s="243"/>
      <c r="U1" s="243"/>
      <c r="V1" s="243"/>
      <c r="W1" s="243"/>
      <c r="X1" s="243"/>
      <c r="Y1" s="244"/>
      <c r="Z1" s="244"/>
    </row>
    <row r="2" spans="1:26">
      <c r="A2" s="241"/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4"/>
      <c r="Z2" s="244"/>
    </row>
    <row r="3" spans="1:26">
      <c r="A3" s="241"/>
      <c r="B3" s="241"/>
      <c r="C3" s="241"/>
      <c r="D3" s="241"/>
      <c r="E3" s="241"/>
      <c r="F3" s="241"/>
      <c r="G3" s="622" t="s">
        <v>273</v>
      </c>
      <c r="H3" s="622"/>
      <c r="I3" s="622"/>
      <c r="J3" s="622"/>
      <c r="K3" s="622"/>
      <c r="L3" s="622"/>
      <c r="M3" s="622"/>
      <c r="N3" s="622"/>
      <c r="O3" s="622"/>
      <c r="P3" s="622"/>
      <c r="Q3" s="622"/>
      <c r="R3" s="622"/>
      <c r="S3" s="622"/>
      <c r="T3" s="622"/>
      <c r="U3" s="622"/>
      <c r="V3" s="622"/>
      <c r="W3" s="622"/>
      <c r="X3" s="622"/>
      <c r="Y3" s="622"/>
      <c r="Z3" s="622"/>
    </row>
    <row r="4" spans="1:26">
      <c r="A4" s="241"/>
      <c r="B4" s="241"/>
      <c r="C4" s="241"/>
      <c r="D4" s="241"/>
      <c r="E4" s="241"/>
      <c r="F4" s="241"/>
      <c r="G4" s="633" t="s">
        <v>0</v>
      </c>
      <c r="H4" s="633"/>
      <c r="I4" s="633"/>
      <c r="J4" s="633"/>
      <c r="K4" s="633"/>
      <c r="L4" s="633"/>
      <c r="M4" s="633"/>
      <c r="N4" s="633"/>
      <c r="O4" s="634" t="s">
        <v>139</v>
      </c>
      <c r="P4" s="634"/>
      <c r="Q4" s="634"/>
      <c r="R4" s="634"/>
      <c r="S4" s="634"/>
      <c r="T4" s="634"/>
      <c r="U4" s="634"/>
      <c r="V4" s="634"/>
      <c r="W4" s="634"/>
      <c r="X4" s="634"/>
      <c r="Y4" s="634"/>
      <c r="Z4" s="634"/>
    </row>
    <row r="5" spans="1:26">
      <c r="A5" s="241"/>
      <c r="B5" s="241"/>
      <c r="C5" s="241"/>
      <c r="D5" s="241"/>
      <c r="E5" s="241"/>
      <c r="F5" s="241"/>
      <c r="G5" s="633" t="s">
        <v>2</v>
      </c>
      <c r="H5" s="633"/>
      <c r="I5" s="633"/>
      <c r="J5" s="633"/>
      <c r="K5" s="633"/>
      <c r="L5" s="633"/>
      <c r="M5" s="633"/>
      <c r="N5" s="633"/>
      <c r="O5" s="633" t="s">
        <v>44</v>
      </c>
      <c r="P5" s="633"/>
      <c r="Q5" s="633"/>
      <c r="R5" s="633"/>
      <c r="S5" s="633"/>
      <c r="T5" s="633"/>
      <c r="U5" s="633"/>
      <c r="V5" s="633"/>
      <c r="W5" s="633"/>
      <c r="X5" s="633"/>
      <c r="Y5" s="633"/>
      <c r="Z5" s="633"/>
    </row>
    <row r="6" spans="1:26">
      <c r="A6" s="241"/>
      <c r="B6" s="241"/>
      <c r="C6" s="241"/>
      <c r="D6" s="241"/>
      <c r="E6" s="241"/>
      <c r="F6" s="241"/>
      <c r="G6" s="246"/>
      <c r="H6" s="246"/>
      <c r="I6" s="246"/>
      <c r="J6" s="246"/>
      <c r="K6" s="246"/>
      <c r="L6" s="246"/>
      <c r="M6" s="246"/>
      <c r="N6" s="246"/>
      <c r="O6" s="247"/>
      <c r="P6" s="247"/>
      <c r="Q6" s="247"/>
      <c r="R6" s="247"/>
      <c r="S6" s="247"/>
      <c r="T6" s="247"/>
      <c r="U6" s="247"/>
      <c r="V6" s="247"/>
      <c r="W6" s="247"/>
      <c r="X6" s="247"/>
      <c r="Y6" s="246"/>
      <c r="Z6" s="246"/>
    </row>
    <row r="7" spans="1:26">
      <c r="A7" s="248"/>
      <c r="B7" s="248"/>
      <c r="C7" s="248"/>
      <c r="D7" s="248"/>
      <c r="E7" s="248"/>
      <c r="F7" s="248"/>
      <c r="G7" s="246"/>
      <c r="H7" s="246"/>
      <c r="I7" s="246"/>
      <c r="J7" s="246"/>
      <c r="K7" s="246"/>
      <c r="L7" s="246"/>
      <c r="M7" s="246"/>
      <c r="N7" s="246"/>
      <c r="O7" s="247"/>
      <c r="P7" s="247"/>
      <c r="Q7" s="247"/>
      <c r="R7" s="247"/>
      <c r="S7" s="247"/>
      <c r="T7" s="247"/>
      <c r="U7" s="247"/>
      <c r="V7" s="247"/>
      <c r="W7" s="247"/>
      <c r="X7" s="247"/>
      <c r="Y7" s="246"/>
      <c r="Z7" s="246"/>
    </row>
    <row r="8" spans="1:26" ht="29.15" customHeight="1">
      <c r="A8" s="249" t="s">
        <v>3</v>
      </c>
      <c r="B8" s="635" t="s">
        <v>4</v>
      </c>
      <c r="C8" s="635"/>
      <c r="D8" s="635"/>
      <c r="E8" s="635"/>
      <c r="F8" s="635"/>
      <c r="G8" s="635"/>
      <c r="H8" s="635"/>
      <c r="I8" s="635"/>
      <c r="J8" s="635"/>
      <c r="K8" s="635"/>
      <c r="L8" s="635"/>
      <c r="M8" s="635"/>
      <c r="N8" s="635"/>
      <c r="O8" s="635"/>
      <c r="P8" s="635"/>
      <c r="Q8" s="635"/>
      <c r="R8" s="635"/>
      <c r="S8" s="635"/>
      <c r="T8" s="635"/>
      <c r="U8" s="635"/>
      <c r="V8" s="635"/>
      <c r="W8" s="635"/>
      <c r="X8" s="635"/>
      <c r="Y8" s="635"/>
      <c r="Z8" s="635"/>
    </row>
    <row r="9" spans="1:26" ht="22.5" customHeight="1">
      <c r="A9" s="250" t="s">
        <v>5</v>
      </c>
      <c r="B9" s="632" t="s">
        <v>262</v>
      </c>
      <c r="C9" s="632"/>
      <c r="D9" s="632"/>
      <c r="E9" s="632"/>
      <c r="F9" s="632"/>
      <c r="G9" s="632"/>
      <c r="H9" s="632"/>
      <c r="I9" s="632"/>
      <c r="J9" s="632"/>
      <c r="K9" s="632"/>
      <c r="L9" s="632"/>
      <c r="M9" s="632"/>
      <c r="N9" s="632"/>
      <c r="O9" s="632"/>
      <c r="P9" s="632"/>
      <c r="Q9" s="632"/>
      <c r="R9" s="632"/>
      <c r="S9" s="632"/>
      <c r="T9" s="632"/>
      <c r="U9" s="632"/>
      <c r="V9" s="632"/>
      <c r="W9" s="632"/>
      <c r="X9" s="632"/>
      <c r="Y9" s="632"/>
      <c r="Z9" s="632"/>
    </row>
    <row r="10" spans="1:26" ht="38.25" customHeight="1">
      <c r="A10" s="251" t="s">
        <v>6</v>
      </c>
      <c r="B10" s="636" t="s">
        <v>7</v>
      </c>
      <c r="C10" s="636"/>
      <c r="D10" s="636"/>
      <c r="E10" s="636"/>
      <c r="F10" s="636"/>
      <c r="G10" s="636"/>
      <c r="H10" s="636"/>
      <c r="I10" s="636"/>
      <c r="J10" s="636"/>
      <c r="K10" s="636"/>
      <c r="L10" s="636"/>
      <c r="M10" s="636"/>
      <c r="N10" s="636"/>
      <c r="O10" s="636"/>
      <c r="P10" s="636"/>
      <c r="Q10" s="636"/>
      <c r="R10" s="636"/>
      <c r="S10" s="636"/>
      <c r="T10" s="636"/>
      <c r="U10" s="636"/>
      <c r="V10" s="636"/>
      <c r="W10" s="636"/>
      <c r="X10" s="636"/>
      <c r="Y10" s="636"/>
      <c r="Z10" s="636"/>
    </row>
    <row r="11" spans="1:26" ht="22" customHeight="1">
      <c r="A11" s="252" t="s">
        <v>8</v>
      </c>
      <c r="B11" s="632" t="s">
        <v>9</v>
      </c>
      <c r="C11" s="632"/>
      <c r="D11" s="632"/>
      <c r="E11" s="632"/>
      <c r="F11" s="632"/>
      <c r="G11" s="632"/>
      <c r="H11" s="632"/>
      <c r="I11" s="632"/>
      <c r="J11" s="632"/>
      <c r="K11" s="632"/>
      <c r="L11" s="632"/>
      <c r="M11" s="632"/>
      <c r="N11" s="632"/>
      <c r="O11" s="632"/>
      <c r="P11" s="632"/>
      <c r="Q11" s="632"/>
      <c r="R11" s="632"/>
      <c r="S11" s="632"/>
      <c r="T11" s="632"/>
      <c r="U11" s="632"/>
      <c r="V11" s="632"/>
      <c r="W11" s="632"/>
      <c r="X11" s="632"/>
      <c r="Y11" s="632"/>
      <c r="Z11" s="632"/>
    </row>
    <row r="12" spans="1:26" ht="22" customHeight="1">
      <c r="A12" s="253" t="s">
        <v>10</v>
      </c>
      <c r="B12" s="623" t="s">
        <v>154</v>
      </c>
      <c r="C12" s="623"/>
      <c r="D12" s="623"/>
      <c r="E12" s="623"/>
      <c r="F12" s="623"/>
      <c r="G12" s="623"/>
      <c r="H12" s="623"/>
      <c r="I12" s="623"/>
      <c r="J12" s="623"/>
      <c r="K12" s="623"/>
      <c r="L12" s="623"/>
      <c r="M12" s="623"/>
      <c r="N12" s="623"/>
      <c r="O12" s="623"/>
      <c r="P12" s="623"/>
      <c r="Q12" s="623"/>
      <c r="R12" s="623"/>
      <c r="S12" s="623"/>
      <c r="T12" s="623"/>
      <c r="U12" s="623"/>
      <c r="V12" s="623"/>
      <c r="W12" s="623"/>
      <c r="X12" s="623"/>
      <c r="Y12" s="623"/>
      <c r="Z12" s="623"/>
    </row>
    <row r="13" spans="1:26" ht="36.75" customHeight="1">
      <c r="A13" s="249" t="s">
        <v>12</v>
      </c>
      <c r="B13" s="624" t="s">
        <v>13</v>
      </c>
      <c r="C13" s="624"/>
      <c r="D13" s="624"/>
      <c r="E13" s="624"/>
      <c r="F13" s="624"/>
      <c r="G13" s="624"/>
      <c r="H13" s="624"/>
      <c r="I13" s="624"/>
      <c r="J13" s="624"/>
      <c r="K13" s="624"/>
      <c r="L13" s="624"/>
      <c r="M13" s="624"/>
      <c r="N13" s="624"/>
      <c r="O13" s="624"/>
      <c r="P13" s="624"/>
      <c r="Q13" s="624"/>
      <c r="R13" s="624"/>
      <c r="S13" s="624"/>
      <c r="T13" s="624"/>
      <c r="U13" s="624"/>
      <c r="V13" s="624"/>
      <c r="W13" s="624"/>
      <c r="X13" s="624"/>
      <c r="Y13" s="624"/>
      <c r="Z13" s="624"/>
    </row>
    <row r="14" spans="1:26">
      <c r="A14" s="625"/>
      <c r="B14" s="626"/>
      <c r="C14" s="626"/>
      <c r="D14" s="626"/>
      <c r="E14" s="626"/>
      <c r="F14" s="626"/>
      <c r="G14" s="626"/>
      <c r="H14" s="626"/>
      <c r="I14" s="626"/>
      <c r="J14" s="626"/>
      <c r="K14" s="626"/>
      <c r="L14" s="626"/>
      <c r="M14" s="626"/>
      <c r="N14" s="626"/>
      <c r="O14" s="627"/>
      <c r="P14" s="627"/>
      <c r="Q14" s="627"/>
      <c r="R14" s="627"/>
      <c r="S14" s="627"/>
      <c r="T14" s="627"/>
      <c r="U14" s="627"/>
      <c r="V14" s="627"/>
      <c r="W14" s="627"/>
      <c r="X14" s="627"/>
      <c r="Y14" s="627"/>
      <c r="Z14" s="627"/>
    </row>
    <row r="15" spans="1:26">
      <c r="A15" s="628" t="s">
        <v>14</v>
      </c>
      <c r="B15" s="622" t="s">
        <v>106</v>
      </c>
      <c r="C15" s="622" t="s">
        <v>81</v>
      </c>
      <c r="D15" s="622"/>
      <c r="E15" s="622"/>
      <c r="F15" s="622"/>
      <c r="G15" s="622"/>
      <c r="H15" s="622"/>
      <c r="I15" s="622"/>
      <c r="J15" s="622"/>
      <c r="K15" s="629" t="s">
        <v>17</v>
      </c>
      <c r="L15" s="629"/>
      <c r="M15" s="629"/>
      <c r="N15" s="629"/>
      <c r="O15" s="630"/>
      <c r="P15" s="630"/>
      <c r="Q15" s="630"/>
      <c r="R15" s="630"/>
      <c r="S15" s="630"/>
      <c r="T15" s="630"/>
      <c r="U15" s="630"/>
      <c r="V15" s="630"/>
      <c r="W15" s="630"/>
      <c r="X15" s="630"/>
      <c r="Y15" s="630"/>
      <c r="Z15" s="631"/>
    </row>
    <row r="16" spans="1:26">
      <c r="A16" s="628"/>
      <c r="B16" s="622"/>
      <c r="C16" s="622"/>
      <c r="D16" s="622"/>
      <c r="E16" s="622"/>
      <c r="F16" s="622"/>
      <c r="G16" s="622"/>
      <c r="H16" s="622"/>
      <c r="I16" s="622"/>
      <c r="J16" s="622"/>
      <c r="K16" s="254">
        <v>1</v>
      </c>
      <c r="L16" s="254">
        <v>2</v>
      </c>
      <c r="M16" s="255">
        <v>3</v>
      </c>
      <c r="N16" s="255">
        <v>4</v>
      </c>
      <c r="O16" s="630"/>
      <c r="P16" s="630"/>
      <c r="Q16" s="630"/>
      <c r="R16" s="630"/>
      <c r="S16" s="630"/>
      <c r="T16" s="630"/>
      <c r="U16" s="630"/>
      <c r="V16" s="630"/>
      <c r="W16" s="630"/>
      <c r="X16" s="630"/>
      <c r="Y16" s="630"/>
      <c r="Z16" s="631"/>
    </row>
    <row r="17" spans="1:26" ht="52.5" customHeight="1">
      <c r="A17" s="256" t="s">
        <v>154</v>
      </c>
      <c r="B17" s="257" t="s">
        <v>276</v>
      </c>
      <c r="C17" s="616" t="s">
        <v>157</v>
      </c>
      <c r="D17" s="617"/>
      <c r="E17" s="617"/>
      <c r="F17" s="617"/>
      <c r="G17" s="617"/>
      <c r="H17" s="617"/>
      <c r="I17" s="617"/>
      <c r="J17" s="618"/>
      <c r="K17" s="258">
        <v>10</v>
      </c>
      <c r="L17" s="258">
        <v>10</v>
      </c>
      <c r="M17" s="258">
        <v>10</v>
      </c>
      <c r="N17" s="258">
        <v>10</v>
      </c>
      <c r="O17" s="619"/>
      <c r="P17" s="619"/>
      <c r="Q17" s="619"/>
      <c r="R17" s="619"/>
      <c r="S17" s="619"/>
      <c r="T17" s="619"/>
      <c r="U17" s="619"/>
      <c r="V17" s="619"/>
      <c r="W17" s="619"/>
      <c r="X17" s="619"/>
      <c r="Y17" s="619"/>
      <c r="Z17" s="620"/>
    </row>
    <row r="18" spans="1:26">
      <c r="A18" s="621"/>
      <c r="B18" s="622" t="s">
        <v>21</v>
      </c>
      <c r="C18" s="622" t="s">
        <v>22</v>
      </c>
      <c r="D18" s="622"/>
      <c r="E18" s="622"/>
      <c r="F18" s="622"/>
      <c r="G18" s="622"/>
      <c r="H18" s="622"/>
      <c r="I18" s="622"/>
      <c r="J18" s="622"/>
      <c r="K18" s="622"/>
      <c r="L18" s="622"/>
      <c r="M18" s="622"/>
      <c r="N18" s="622"/>
      <c r="O18" s="506" t="s">
        <v>23</v>
      </c>
      <c r="P18" s="506" t="s">
        <v>192</v>
      </c>
      <c r="Q18" s="506" t="s">
        <v>193</v>
      </c>
      <c r="R18" s="432" t="s">
        <v>377</v>
      </c>
      <c r="S18" s="432" t="s">
        <v>378</v>
      </c>
      <c r="T18" s="432" t="s">
        <v>389</v>
      </c>
      <c r="U18" s="432" t="s">
        <v>396</v>
      </c>
      <c r="V18" s="432" t="s">
        <v>399</v>
      </c>
      <c r="W18" s="432" t="s">
        <v>412</v>
      </c>
      <c r="X18" s="506" t="s">
        <v>311</v>
      </c>
      <c r="Y18" s="622" t="s">
        <v>24</v>
      </c>
      <c r="Z18" s="622"/>
    </row>
    <row r="19" spans="1:26">
      <c r="A19" s="621"/>
      <c r="B19" s="622"/>
      <c r="C19" s="259" t="s">
        <v>25</v>
      </c>
      <c r="D19" s="259" t="s">
        <v>26</v>
      </c>
      <c r="E19" s="259" t="s">
        <v>27</v>
      </c>
      <c r="F19" s="259" t="s">
        <v>28</v>
      </c>
      <c r="G19" s="259" t="s">
        <v>27</v>
      </c>
      <c r="H19" s="259" t="s">
        <v>29</v>
      </c>
      <c r="I19" s="259" t="s">
        <v>29</v>
      </c>
      <c r="J19" s="259" t="s">
        <v>28</v>
      </c>
      <c r="K19" s="259" t="s">
        <v>30</v>
      </c>
      <c r="L19" s="259" t="s">
        <v>31</v>
      </c>
      <c r="M19" s="259" t="s">
        <v>32</v>
      </c>
      <c r="N19" s="259" t="s">
        <v>33</v>
      </c>
      <c r="O19" s="507"/>
      <c r="P19" s="507"/>
      <c r="Q19" s="507"/>
      <c r="R19" s="432"/>
      <c r="S19" s="432"/>
      <c r="T19" s="432"/>
      <c r="U19" s="432"/>
      <c r="V19" s="432"/>
      <c r="W19" s="432"/>
      <c r="X19" s="507"/>
      <c r="Y19" s="260" t="s">
        <v>85</v>
      </c>
      <c r="Z19" s="259" t="s">
        <v>35</v>
      </c>
    </row>
    <row r="20" spans="1:26" ht="43.5" customHeight="1">
      <c r="A20" s="261">
        <v>1</v>
      </c>
      <c r="B20" s="256" t="s">
        <v>277</v>
      </c>
      <c r="C20" s="267"/>
      <c r="D20" s="267"/>
      <c r="E20" s="268"/>
      <c r="F20" s="268"/>
      <c r="G20" s="268"/>
      <c r="H20" s="268"/>
      <c r="I20" s="268"/>
      <c r="J20" s="268"/>
      <c r="K20" s="268"/>
      <c r="L20" s="268"/>
      <c r="M20" s="259"/>
      <c r="N20" s="259"/>
      <c r="O20" s="262">
        <v>550000</v>
      </c>
      <c r="P20" s="262"/>
      <c r="Q20" s="262"/>
      <c r="R20" s="262"/>
      <c r="S20" s="262">
        <v>725210</v>
      </c>
      <c r="T20" s="262"/>
      <c r="U20" s="262"/>
      <c r="V20" s="262"/>
      <c r="W20" s="262"/>
      <c r="X20" s="205">
        <f t="shared" ref="X20" si="0">SUM(O20:W20)</f>
        <v>1275210</v>
      </c>
      <c r="Y20" s="269" t="s">
        <v>64</v>
      </c>
      <c r="Z20" s="270" t="s">
        <v>376</v>
      </c>
    </row>
    <row r="21" spans="1:26">
      <c r="A21" s="263"/>
      <c r="B21" s="615" t="s">
        <v>102</v>
      </c>
      <c r="C21" s="615"/>
      <c r="D21" s="615"/>
      <c r="E21" s="615"/>
      <c r="F21" s="615"/>
      <c r="G21" s="615"/>
      <c r="H21" s="615"/>
      <c r="I21" s="615"/>
      <c r="J21" s="615"/>
      <c r="K21" s="615"/>
      <c r="L21" s="615"/>
      <c r="M21" s="615"/>
      <c r="N21" s="615"/>
      <c r="O21" s="264">
        <f>SUM(O20)</f>
        <v>550000</v>
      </c>
      <c r="P21" s="264">
        <f t="shared" ref="P21:V21" si="1">SUM(P20)</f>
        <v>0</v>
      </c>
      <c r="Q21" s="264">
        <f t="shared" si="1"/>
        <v>0</v>
      </c>
      <c r="R21" s="264">
        <f t="shared" si="1"/>
        <v>0</v>
      </c>
      <c r="S21" s="264">
        <f t="shared" si="1"/>
        <v>725210</v>
      </c>
      <c r="T21" s="264">
        <f t="shared" si="1"/>
        <v>0</v>
      </c>
      <c r="U21" s="264">
        <f t="shared" si="1"/>
        <v>0</v>
      </c>
      <c r="V21" s="264">
        <f t="shared" si="1"/>
        <v>0</v>
      </c>
      <c r="W21" s="264">
        <f t="shared" ref="W21:X21" si="2">SUM(W20)</f>
        <v>0</v>
      </c>
      <c r="X21" s="264">
        <f t="shared" si="2"/>
        <v>1275210</v>
      </c>
      <c r="Y21" s="265"/>
      <c r="Z21" s="265"/>
    </row>
  </sheetData>
  <mergeCells count="34">
    <mergeCell ref="B11:Z11"/>
    <mergeCell ref="G3:Z3"/>
    <mergeCell ref="G4:N4"/>
    <mergeCell ref="O4:Z4"/>
    <mergeCell ref="G5:N5"/>
    <mergeCell ref="O5:Z5"/>
    <mergeCell ref="B8:Z8"/>
    <mergeCell ref="B9:Z9"/>
    <mergeCell ref="B10:Z10"/>
    <mergeCell ref="U18:U19"/>
    <mergeCell ref="B12:Z12"/>
    <mergeCell ref="B13:Z13"/>
    <mergeCell ref="A14:Z14"/>
    <mergeCell ref="A15:A16"/>
    <mergeCell ref="B15:B16"/>
    <mergeCell ref="C15:J16"/>
    <mergeCell ref="K15:N15"/>
    <mergeCell ref="O15:Z16"/>
    <mergeCell ref="V18:V19"/>
    <mergeCell ref="B21:N21"/>
    <mergeCell ref="C17:J17"/>
    <mergeCell ref="O17:Z17"/>
    <mergeCell ref="A18:A19"/>
    <mergeCell ref="B18:B19"/>
    <mergeCell ref="C18:N18"/>
    <mergeCell ref="O18:O19"/>
    <mergeCell ref="Y18:Z18"/>
    <mergeCell ref="W18:W19"/>
    <mergeCell ref="X18:X19"/>
    <mergeCell ref="P18:P19"/>
    <mergeCell ref="Q18:Q19"/>
    <mergeCell ref="R18:R19"/>
    <mergeCell ref="S18:S19"/>
    <mergeCell ref="T18:T19"/>
  </mergeCells>
  <pageMargins left="0.70866141732283472" right="0.51181102362204722" top="0.74803149606299213" bottom="0.74803149606299213" header="0.31496062992125984" footer="0.31496062992125984"/>
  <pageSetup paperSize="9" scale="85" fitToHeight="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61D08-5977-4933-91D9-787A91BA13CB}">
  <sheetPr>
    <pageSetUpPr fitToPage="1"/>
  </sheetPr>
  <dimension ref="A1:Z21"/>
  <sheetViews>
    <sheetView topLeftCell="D10" zoomScale="74" workbookViewId="0">
      <selection activeCell="Z27" sqref="Z27"/>
    </sheetView>
  </sheetViews>
  <sheetFormatPr baseColWidth="10" defaultColWidth="10.81640625" defaultRowHeight="11.5"/>
  <cols>
    <col min="1" max="1" width="23.1796875" style="33" customWidth="1"/>
    <col min="2" max="2" width="34.26953125" style="33" customWidth="1"/>
    <col min="3" max="9" width="3.7265625" style="33" customWidth="1"/>
    <col min="10" max="10" width="4.7265625" style="33" customWidth="1"/>
    <col min="11" max="14" width="3.7265625" style="33" customWidth="1"/>
    <col min="15" max="24" width="13.81640625" style="33" customWidth="1"/>
    <col min="25" max="25" width="12.7265625" style="33" customWidth="1"/>
    <col min="26" max="26" width="26.7265625" style="33" customWidth="1"/>
    <col min="27" max="16384" width="10.81640625" style="33"/>
  </cols>
  <sheetData>
    <row r="1" spans="1:26" s="14" customFormat="1" ht="15" customHeight="1"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62"/>
      <c r="P1" s="62"/>
      <c r="Q1" s="62"/>
      <c r="R1" s="62"/>
      <c r="S1" s="62"/>
      <c r="T1" s="62"/>
      <c r="U1" s="62"/>
      <c r="V1" s="62"/>
      <c r="W1" s="62"/>
      <c r="X1" s="62"/>
      <c r="Y1" s="223"/>
      <c r="Z1" s="223"/>
    </row>
    <row r="2" spans="1:26" ht="21.75" customHeight="1">
      <c r="G2" s="426" t="s">
        <v>237</v>
      </c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  <c r="X2" s="426"/>
      <c r="Y2" s="426"/>
      <c r="Z2" s="426"/>
    </row>
    <row r="3" spans="1:26" ht="21.75" customHeight="1">
      <c r="G3" s="433" t="s">
        <v>0</v>
      </c>
      <c r="H3" s="434"/>
      <c r="I3" s="434"/>
      <c r="J3" s="434"/>
      <c r="K3" s="434"/>
      <c r="L3" s="434"/>
      <c r="M3" s="435"/>
      <c r="N3" s="427" t="s">
        <v>1</v>
      </c>
      <c r="O3" s="428"/>
      <c r="P3" s="428"/>
      <c r="Q3" s="428"/>
      <c r="R3" s="428"/>
      <c r="S3" s="428"/>
      <c r="T3" s="428"/>
      <c r="U3" s="428"/>
      <c r="V3" s="428"/>
      <c r="W3" s="428"/>
      <c r="X3" s="428"/>
      <c r="Y3" s="428"/>
      <c r="Z3" s="429"/>
    </row>
    <row r="4" spans="1:26" ht="21.75" customHeight="1">
      <c r="G4" s="433" t="s">
        <v>2</v>
      </c>
      <c r="H4" s="434"/>
      <c r="I4" s="434"/>
      <c r="J4" s="434"/>
      <c r="K4" s="434"/>
      <c r="L4" s="434"/>
      <c r="M4" s="435"/>
      <c r="N4" s="433" t="s">
        <v>125</v>
      </c>
      <c r="O4" s="434"/>
      <c r="P4" s="434"/>
      <c r="Q4" s="434"/>
      <c r="R4" s="434"/>
      <c r="S4" s="434"/>
      <c r="T4" s="434"/>
      <c r="U4" s="434"/>
      <c r="V4" s="434"/>
      <c r="W4" s="434"/>
      <c r="X4" s="434"/>
      <c r="Y4" s="434"/>
      <c r="Z4" s="435"/>
    </row>
    <row r="5" spans="1:26"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>
      <c r="A6" s="38"/>
      <c r="B6" s="38"/>
      <c r="C6" s="38"/>
      <c r="D6" s="38"/>
      <c r="E6" s="38"/>
      <c r="F6" s="38"/>
    </row>
    <row r="7" spans="1:26" ht="23">
      <c r="A7" s="18" t="s">
        <v>3</v>
      </c>
      <c r="B7" s="436" t="s">
        <v>4</v>
      </c>
      <c r="C7" s="436"/>
      <c r="D7" s="436"/>
      <c r="E7" s="436"/>
      <c r="F7" s="436"/>
      <c r="G7" s="436"/>
      <c r="H7" s="436"/>
      <c r="I7" s="436"/>
      <c r="J7" s="436"/>
      <c r="K7" s="436"/>
      <c r="L7" s="436"/>
      <c r="M7" s="436"/>
      <c r="N7" s="436"/>
      <c r="O7" s="436"/>
      <c r="P7" s="436"/>
      <c r="Q7" s="436"/>
      <c r="R7" s="436"/>
      <c r="S7" s="436"/>
      <c r="T7" s="436"/>
      <c r="U7" s="436"/>
      <c r="V7" s="436"/>
      <c r="W7" s="436"/>
      <c r="X7" s="436"/>
      <c r="Y7" s="436"/>
      <c r="Z7" s="436"/>
    </row>
    <row r="8" spans="1:26" ht="23.15" customHeight="1">
      <c r="A8" s="236" t="s">
        <v>5</v>
      </c>
      <c r="B8" s="430" t="s">
        <v>262</v>
      </c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  <c r="X8" s="430"/>
      <c r="Y8" s="430"/>
      <c r="Z8" s="430"/>
    </row>
    <row r="9" spans="1:26" ht="30" customHeight="1">
      <c r="A9" s="19" t="s">
        <v>6</v>
      </c>
      <c r="B9" s="437" t="s">
        <v>7</v>
      </c>
      <c r="C9" s="437"/>
      <c r="D9" s="437"/>
      <c r="E9" s="437"/>
      <c r="F9" s="437"/>
      <c r="G9" s="437"/>
      <c r="H9" s="437"/>
      <c r="I9" s="437"/>
      <c r="J9" s="437"/>
      <c r="K9" s="437"/>
      <c r="L9" s="437"/>
      <c r="M9" s="437"/>
      <c r="N9" s="437"/>
      <c r="O9" s="437"/>
      <c r="P9" s="437"/>
      <c r="Q9" s="437"/>
      <c r="R9" s="437"/>
      <c r="S9" s="437"/>
      <c r="T9" s="437"/>
      <c r="U9" s="437"/>
      <c r="V9" s="437"/>
      <c r="W9" s="437"/>
      <c r="X9" s="437"/>
      <c r="Y9" s="437"/>
      <c r="Z9" s="437"/>
    </row>
    <row r="10" spans="1:26" ht="23.15" customHeight="1">
      <c r="A10" s="225" t="s">
        <v>8</v>
      </c>
      <c r="B10" s="430" t="s">
        <v>9</v>
      </c>
      <c r="C10" s="430"/>
      <c r="D10" s="430"/>
      <c r="E10" s="430"/>
      <c r="F10" s="430"/>
      <c r="G10" s="430"/>
      <c r="H10" s="430"/>
      <c r="I10" s="430"/>
      <c r="J10" s="430"/>
      <c r="K10" s="430"/>
      <c r="L10" s="430"/>
      <c r="M10" s="430"/>
      <c r="N10" s="430"/>
      <c r="O10" s="430"/>
      <c r="P10" s="430"/>
      <c r="Q10" s="430"/>
      <c r="R10" s="430"/>
      <c r="S10" s="430"/>
      <c r="T10" s="430"/>
      <c r="U10" s="430"/>
      <c r="V10" s="430"/>
      <c r="W10" s="430"/>
      <c r="X10" s="430"/>
      <c r="Y10" s="430"/>
      <c r="Z10" s="430"/>
    </row>
    <row r="11" spans="1:26" ht="20.149999999999999" customHeight="1">
      <c r="A11" s="21" t="s">
        <v>10</v>
      </c>
      <c r="B11" s="577" t="s">
        <v>270</v>
      </c>
      <c r="C11" s="577"/>
      <c r="D11" s="577"/>
      <c r="E11" s="577"/>
      <c r="F11" s="577"/>
      <c r="G11" s="577"/>
      <c r="H11" s="577"/>
      <c r="I11" s="577"/>
      <c r="J11" s="577"/>
      <c r="K11" s="577"/>
      <c r="L11" s="577"/>
      <c r="M11" s="577"/>
      <c r="N11" s="577"/>
      <c r="O11" s="577"/>
      <c r="P11" s="577"/>
      <c r="Q11" s="577"/>
      <c r="R11" s="577"/>
      <c r="S11" s="577"/>
      <c r="T11" s="577"/>
      <c r="U11" s="577"/>
      <c r="V11" s="577"/>
      <c r="W11" s="577"/>
      <c r="X11" s="577"/>
      <c r="Y11" s="577"/>
      <c r="Z11" s="577"/>
    </row>
    <row r="12" spans="1:26" ht="23.15" customHeight="1">
      <c r="A12" s="18" t="s">
        <v>12</v>
      </c>
      <c r="B12" s="425" t="s">
        <v>79</v>
      </c>
      <c r="C12" s="425"/>
      <c r="D12" s="425"/>
      <c r="E12" s="425"/>
      <c r="F12" s="425"/>
      <c r="G12" s="425"/>
      <c r="H12" s="425"/>
      <c r="I12" s="425"/>
      <c r="J12" s="425"/>
      <c r="K12" s="425"/>
      <c r="L12" s="425"/>
      <c r="M12" s="425"/>
      <c r="N12" s="425"/>
      <c r="O12" s="425"/>
      <c r="P12" s="425"/>
      <c r="Q12" s="425"/>
      <c r="R12" s="425"/>
      <c r="S12" s="425"/>
      <c r="T12" s="425"/>
      <c r="U12" s="425"/>
      <c r="V12" s="425"/>
      <c r="W12" s="425"/>
      <c r="X12" s="425"/>
      <c r="Y12" s="425"/>
      <c r="Z12" s="425"/>
    </row>
    <row r="14" spans="1:26" ht="13.5" customHeight="1">
      <c r="A14" s="423" t="s">
        <v>175</v>
      </c>
      <c r="B14" s="426" t="s">
        <v>106</v>
      </c>
      <c r="C14" s="426" t="s">
        <v>81</v>
      </c>
      <c r="D14" s="426"/>
      <c r="E14" s="426"/>
      <c r="F14" s="426"/>
      <c r="G14" s="426"/>
      <c r="H14" s="426"/>
      <c r="I14" s="426"/>
      <c r="J14" s="426"/>
      <c r="K14" s="601" t="s">
        <v>17</v>
      </c>
      <c r="L14" s="601"/>
      <c r="M14" s="601"/>
      <c r="N14" s="601"/>
      <c r="O14" s="426"/>
      <c r="P14" s="426"/>
      <c r="Q14" s="426"/>
      <c r="R14" s="426"/>
      <c r="S14" s="426"/>
      <c r="T14" s="426"/>
      <c r="U14" s="426"/>
      <c r="V14" s="426"/>
      <c r="W14" s="426"/>
      <c r="X14" s="426"/>
      <c r="Y14" s="426"/>
      <c r="Z14" s="426"/>
    </row>
    <row r="15" spans="1:26">
      <c r="A15" s="423"/>
      <c r="B15" s="426"/>
      <c r="C15" s="426"/>
      <c r="D15" s="426"/>
      <c r="E15" s="426"/>
      <c r="F15" s="426"/>
      <c r="G15" s="426"/>
      <c r="H15" s="426"/>
      <c r="I15" s="426"/>
      <c r="J15" s="426"/>
      <c r="K15" s="42">
        <v>1</v>
      </c>
      <c r="L15" s="42">
        <v>2</v>
      </c>
      <c r="M15" s="43">
        <v>3</v>
      </c>
      <c r="N15" s="43">
        <v>4</v>
      </c>
      <c r="O15" s="426"/>
      <c r="P15" s="426"/>
      <c r="Q15" s="426"/>
      <c r="R15" s="426"/>
      <c r="S15" s="426"/>
      <c r="T15" s="426"/>
      <c r="U15" s="426"/>
      <c r="V15" s="426"/>
      <c r="W15" s="426"/>
      <c r="X15" s="426"/>
      <c r="Y15" s="426"/>
      <c r="Z15" s="426"/>
    </row>
    <row r="16" spans="1:26" ht="62.25" customHeight="1">
      <c r="A16" s="171" t="s">
        <v>270</v>
      </c>
      <c r="B16" s="224" t="s">
        <v>309</v>
      </c>
      <c r="C16" s="582" t="s">
        <v>109</v>
      </c>
      <c r="D16" s="583"/>
      <c r="E16" s="583"/>
      <c r="F16" s="583"/>
      <c r="G16" s="583"/>
      <c r="H16" s="583"/>
      <c r="I16" s="583"/>
      <c r="J16" s="584"/>
      <c r="K16" s="60"/>
      <c r="L16" s="60">
        <v>0.2</v>
      </c>
      <c r="M16" s="60">
        <v>0.8</v>
      </c>
      <c r="N16" s="60"/>
      <c r="O16" s="424"/>
      <c r="P16" s="424"/>
      <c r="Q16" s="424"/>
      <c r="R16" s="424"/>
      <c r="S16" s="424"/>
      <c r="T16" s="424"/>
      <c r="U16" s="424"/>
      <c r="V16" s="424"/>
      <c r="W16" s="424"/>
      <c r="X16" s="424"/>
      <c r="Y16" s="424"/>
      <c r="Z16" s="424"/>
    </row>
    <row r="17" spans="1:26" ht="16.5" customHeight="1">
      <c r="A17" s="602"/>
      <c r="B17" s="588" t="s">
        <v>21</v>
      </c>
      <c r="C17" s="426" t="s">
        <v>22</v>
      </c>
      <c r="D17" s="426"/>
      <c r="E17" s="426"/>
      <c r="F17" s="426"/>
      <c r="G17" s="426"/>
      <c r="H17" s="426"/>
      <c r="I17" s="426"/>
      <c r="J17" s="426"/>
      <c r="K17" s="426"/>
      <c r="L17" s="426"/>
      <c r="M17" s="426"/>
      <c r="N17" s="426"/>
      <c r="O17" s="506" t="s">
        <v>23</v>
      </c>
      <c r="P17" s="506" t="s">
        <v>192</v>
      </c>
      <c r="Q17" s="506" t="s">
        <v>193</v>
      </c>
      <c r="R17" s="432" t="s">
        <v>377</v>
      </c>
      <c r="S17" s="432" t="s">
        <v>378</v>
      </c>
      <c r="T17" s="432" t="s">
        <v>389</v>
      </c>
      <c r="U17" s="432" t="s">
        <v>396</v>
      </c>
      <c r="V17" s="432" t="s">
        <v>399</v>
      </c>
      <c r="W17" s="432" t="s">
        <v>412</v>
      </c>
      <c r="X17" s="506" t="s">
        <v>311</v>
      </c>
      <c r="Y17" s="599" t="s">
        <v>24</v>
      </c>
      <c r="Z17" s="600"/>
    </row>
    <row r="18" spans="1:26" ht="17.25" customHeight="1">
      <c r="A18" s="603"/>
      <c r="B18" s="589"/>
      <c r="C18" s="220" t="s">
        <v>25</v>
      </c>
      <c r="D18" s="220" t="s">
        <v>26</v>
      </c>
      <c r="E18" s="220" t="s">
        <v>27</v>
      </c>
      <c r="F18" s="220" t="s">
        <v>28</v>
      </c>
      <c r="G18" s="220" t="s">
        <v>27</v>
      </c>
      <c r="H18" s="220" t="s">
        <v>29</v>
      </c>
      <c r="I18" s="220" t="s">
        <v>29</v>
      </c>
      <c r="J18" s="220" t="s">
        <v>28</v>
      </c>
      <c r="K18" s="220" t="s">
        <v>30</v>
      </c>
      <c r="L18" s="220" t="s">
        <v>31</v>
      </c>
      <c r="M18" s="220" t="s">
        <v>32</v>
      </c>
      <c r="N18" s="220" t="s">
        <v>33</v>
      </c>
      <c r="O18" s="507"/>
      <c r="P18" s="507"/>
      <c r="Q18" s="507"/>
      <c r="R18" s="432"/>
      <c r="S18" s="432"/>
      <c r="T18" s="432"/>
      <c r="U18" s="432"/>
      <c r="V18" s="432"/>
      <c r="W18" s="432"/>
      <c r="X18" s="507"/>
      <c r="Y18" s="220" t="s">
        <v>34</v>
      </c>
      <c r="Z18" s="220" t="s">
        <v>35</v>
      </c>
    </row>
    <row r="19" spans="1:26" ht="23">
      <c r="A19" s="226">
        <v>1</v>
      </c>
      <c r="B19" s="222" t="s">
        <v>271</v>
      </c>
      <c r="C19" s="220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30">
        <v>3000</v>
      </c>
      <c r="P19" s="333"/>
      <c r="Q19" s="333"/>
      <c r="R19" s="333"/>
      <c r="S19" s="333"/>
      <c r="T19" s="333"/>
      <c r="U19" s="333"/>
      <c r="V19" s="356"/>
      <c r="W19" s="356"/>
      <c r="X19" s="205">
        <f t="shared" ref="X19:X20" si="0">SUM(O19:W19)</f>
        <v>3000</v>
      </c>
      <c r="Y19" s="137" t="s">
        <v>93</v>
      </c>
      <c r="Z19" s="221" t="s">
        <v>107</v>
      </c>
    </row>
    <row r="20" spans="1:26" ht="55" customHeight="1">
      <c r="A20" s="226">
        <v>2</v>
      </c>
      <c r="B20" s="222" t="s">
        <v>272</v>
      </c>
      <c r="C20" s="220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30">
        <v>3000</v>
      </c>
      <c r="P20" s="333"/>
      <c r="Q20" s="333">
        <v>-2000</v>
      </c>
      <c r="R20" s="333"/>
      <c r="S20" s="333"/>
      <c r="T20" s="333"/>
      <c r="U20" s="333"/>
      <c r="V20" s="356"/>
      <c r="W20" s="356"/>
      <c r="X20" s="205">
        <f t="shared" si="0"/>
        <v>1000</v>
      </c>
      <c r="Y20" s="30" t="s">
        <v>112</v>
      </c>
      <c r="Z20" s="221" t="s">
        <v>113</v>
      </c>
    </row>
    <row r="21" spans="1:26" ht="20.149999999999999" customHeight="1">
      <c r="A21" s="58"/>
      <c r="B21" s="578" t="s">
        <v>102</v>
      </c>
      <c r="C21" s="579"/>
      <c r="D21" s="579"/>
      <c r="E21" s="579"/>
      <c r="F21" s="579"/>
      <c r="G21" s="579"/>
      <c r="H21" s="579"/>
      <c r="I21" s="579"/>
      <c r="J21" s="579"/>
      <c r="K21" s="579"/>
      <c r="L21" s="579"/>
      <c r="M21" s="579"/>
      <c r="N21" s="580"/>
      <c r="O21" s="31">
        <f>SUM(O19:O20)</f>
        <v>6000</v>
      </c>
      <c r="P21" s="31">
        <f t="shared" ref="P21:V21" si="1">SUM(P19:P20)</f>
        <v>0</v>
      </c>
      <c r="Q21" s="31">
        <f t="shared" si="1"/>
        <v>-2000</v>
      </c>
      <c r="R21" s="31">
        <f t="shared" si="1"/>
        <v>0</v>
      </c>
      <c r="S21" s="31">
        <f t="shared" si="1"/>
        <v>0</v>
      </c>
      <c r="T21" s="31">
        <f t="shared" si="1"/>
        <v>0</v>
      </c>
      <c r="U21" s="31">
        <f t="shared" si="1"/>
        <v>0</v>
      </c>
      <c r="V21" s="31">
        <f t="shared" si="1"/>
        <v>0</v>
      </c>
      <c r="W21" s="31">
        <f t="shared" ref="W21:X21" si="2">SUM(W19:W20)</f>
        <v>0</v>
      </c>
      <c r="X21" s="31">
        <f t="shared" si="2"/>
        <v>4000</v>
      </c>
      <c r="Y21" s="31"/>
      <c r="Z21" s="31"/>
    </row>
  </sheetData>
  <mergeCells count="33">
    <mergeCell ref="B7:Z7"/>
    <mergeCell ref="G2:Z2"/>
    <mergeCell ref="G3:M3"/>
    <mergeCell ref="N3:Z3"/>
    <mergeCell ref="G4:M4"/>
    <mergeCell ref="N4:Z4"/>
    <mergeCell ref="B9:Z9"/>
    <mergeCell ref="B10:Z10"/>
    <mergeCell ref="B11:Z11"/>
    <mergeCell ref="B8:Z8"/>
    <mergeCell ref="B21:N21"/>
    <mergeCell ref="O17:O18"/>
    <mergeCell ref="B12:Z12"/>
    <mergeCell ref="K14:N14"/>
    <mergeCell ref="C14:J15"/>
    <mergeCell ref="O14:Z15"/>
    <mergeCell ref="P17:P18"/>
    <mergeCell ref="S17:S18"/>
    <mergeCell ref="A17:A18"/>
    <mergeCell ref="B14:B15"/>
    <mergeCell ref="B17:B18"/>
    <mergeCell ref="C17:N17"/>
    <mergeCell ref="Y17:Z17"/>
    <mergeCell ref="C16:J16"/>
    <mergeCell ref="O16:Z16"/>
    <mergeCell ref="A14:A15"/>
    <mergeCell ref="W17:W18"/>
    <mergeCell ref="X17:X18"/>
    <mergeCell ref="Q17:Q18"/>
    <mergeCell ref="R17:R18"/>
    <mergeCell ref="T17:T18"/>
    <mergeCell ref="U17:U18"/>
    <mergeCell ref="V17:V18"/>
  </mergeCells>
  <printOptions horizontalCentered="1"/>
  <pageMargins left="0.70866141732283472" right="0.51181102362204722" top="0.78740157480314965" bottom="0.78740157480314965" header="0" footer="0"/>
  <pageSetup paperSize="9" scale="85" fitToHeight="0" orientation="landscape" r:id="rId1"/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9CD37-87D9-4CE2-8CCD-E74294AC2D1A}">
  <sheetPr>
    <pageSetUpPr fitToPage="1"/>
  </sheetPr>
  <dimension ref="A1:Z30"/>
  <sheetViews>
    <sheetView tabSelected="1" topLeftCell="C28" zoomScale="74" workbookViewId="0">
      <selection activeCell="W18" sqref="W18"/>
    </sheetView>
  </sheetViews>
  <sheetFormatPr baseColWidth="10" defaultColWidth="10.81640625" defaultRowHeight="11.5"/>
  <cols>
    <col min="1" max="1" width="23.1796875" style="33" customWidth="1"/>
    <col min="2" max="2" width="34.26953125" style="33" customWidth="1"/>
    <col min="3" max="9" width="3.7265625" style="33" customWidth="1"/>
    <col min="10" max="10" width="4.7265625" style="33" customWidth="1"/>
    <col min="11" max="14" width="3.7265625" style="33" customWidth="1"/>
    <col min="15" max="24" width="13.81640625" style="33" customWidth="1"/>
    <col min="25" max="25" width="12.7265625" style="33" customWidth="1"/>
    <col min="26" max="26" width="26.7265625" style="33" customWidth="1"/>
    <col min="27" max="16384" width="10.81640625" style="33"/>
  </cols>
  <sheetData>
    <row r="1" spans="1:26" s="14" customFormat="1" ht="15" customHeight="1"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62"/>
      <c r="P1" s="62"/>
      <c r="Q1" s="62"/>
      <c r="R1" s="62"/>
      <c r="S1" s="62"/>
      <c r="T1" s="62"/>
      <c r="U1" s="62"/>
      <c r="V1" s="62"/>
      <c r="W1" s="62"/>
      <c r="X1" s="62"/>
      <c r="Y1" s="375"/>
      <c r="Z1" s="375"/>
    </row>
    <row r="2" spans="1:26" ht="21.75" customHeight="1">
      <c r="G2" s="426" t="s">
        <v>237</v>
      </c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  <c r="U2" s="426"/>
      <c r="V2" s="426"/>
      <c r="W2" s="426"/>
      <c r="X2" s="426"/>
      <c r="Y2" s="426"/>
      <c r="Z2" s="426"/>
    </row>
    <row r="3" spans="1:26" ht="21.75" customHeight="1">
      <c r="G3" s="433" t="s">
        <v>0</v>
      </c>
      <c r="H3" s="434"/>
      <c r="I3" s="434"/>
      <c r="J3" s="434"/>
      <c r="K3" s="434"/>
      <c r="L3" s="434"/>
      <c r="M3" s="435"/>
      <c r="N3" s="427" t="s">
        <v>1</v>
      </c>
      <c r="O3" s="428"/>
      <c r="P3" s="428"/>
      <c r="Q3" s="428"/>
      <c r="R3" s="428"/>
      <c r="S3" s="428"/>
      <c r="T3" s="428"/>
      <c r="U3" s="428"/>
      <c r="V3" s="428"/>
      <c r="W3" s="428"/>
      <c r="X3" s="428"/>
      <c r="Y3" s="428"/>
      <c r="Z3" s="429"/>
    </row>
    <row r="4" spans="1:26" ht="21.75" customHeight="1">
      <c r="G4" s="433" t="s">
        <v>2</v>
      </c>
      <c r="H4" s="434"/>
      <c r="I4" s="434"/>
      <c r="J4" s="434"/>
      <c r="K4" s="434"/>
      <c r="L4" s="434"/>
      <c r="M4" s="435"/>
      <c r="N4" s="433" t="s">
        <v>125</v>
      </c>
      <c r="O4" s="434"/>
      <c r="P4" s="434"/>
      <c r="Q4" s="434"/>
      <c r="R4" s="434"/>
      <c r="S4" s="434"/>
      <c r="T4" s="434"/>
      <c r="U4" s="434"/>
      <c r="V4" s="434"/>
      <c r="W4" s="434"/>
      <c r="X4" s="434"/>
      <c r="Y4" s="434"/>
      <c r="Z4" s="435"/>
    </row>
    <row r="5" spans="1:26"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>
      <c r="A6" s="38"/>
      <c r="B6" s="38"/>
      <c r="C6" s="38"/>
      <c r="D6" s="38"/>
      <c r="E6" s="38"/>
      <c r="F6" s="38"/>
    </row>
    <row r="7" spans="1:26" ht="23">
      <c r="A7" s="18" t="s">
        <v>3</v>
      </c>
      <c r="B7" s="436" t="s">
        <v>4</v>
      </c>
      <c r="C7" s="436"/>
      <c r="D7" s="436"/>
      <c r="E7" s="436"/>
      <c r="F7" s="436"/>
      <c r="G7" s="436"/>
      <c r="H7" s="436"/>
      <c r="I7" s="436"/>
      <c r="J7" s="436"/>
      <c r="K7" s="436"/>
      <c r="L7" s="436"/>
      <c r="M7" s="436"/>
      <c r="N7" s="436"/>
      <c r="O7" s="436"/>
      <c r="P7" s="436"/>
      <c r="Q7" s="436"/>
      <c r="R7" s="436"/>
      <c r="S7" s="436"/>
      <c r="T7" s="436"/>
      <c r="U7" s="436"/>
      <c r="V7" s="436"/>
      <c r="W7" s="436"/>
      <c r="X7" s="436"/>
      <c r="Y7" s="436"/>
      <c r="Z7" s="436"/>
    </row>
    <row r="8" spans="1:26" ht="23.15" customHeight="1">
      <c r="A8" s="374" t="s">
        <v>5</v>
      </c>
      <c r="B8" s="430" t="s">
        <v>262</v>
      </c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30"/>
      <c r="P8" s="430"/>
      <c r="Q8" s="430"/>
      <c r="R8" s="430"/>
      <c r="S8" s="430"/>
      <c r="T8" s="430"/>
      <c r="U8" s="430"/>
      <c r="V8" s="430"/>
      <c r="W8" s="430"/>
      <c r="X8" s="430"/>
      <c r="Y8" s="430"/>
      <c r="Z8" s="430"/>
    </row>
    <row r="9" spans="1:26" ht="30" customHeight="1">
      <c r="A9" s="19" t="s">
        <v>6</v>
      </c>
      <c r="B9" s="437" t="s">
        <v>7</v>
      </c>
      <c r="C9" s="437"/>
      <c r="D9" s="437"/>
      <c r="E9" s="437"/>
      <c r="F9" s="437"/>
      <c r="G9" s="437"/>
      <c r="H9" s="437"/>
      <c r="I9" s="437"/>
      <c r="J9" s="437"/>
      <c r="K9" s="437"/>
      <c r="L9" s="437"/>
      <c r="M9" s="437"/>
      <c r="N9" s="437"/>
      <c r="O9" s="437"/>
      <c r="P9" s="437"/>
      <c r="Q9" s="437"/>
      <c r="R9" s="437"/>
      <c r="S9" s="437"/>
      <c r="T9" s="437"/>
      <c r="U9" s="437"/>
      <c r="V9" s="437"/>
      <c r="W9" s="437"/>
      <c r="X9" s="437"/>
      <c r="Y9" s="437"/>
      <c r="Z9" s="437"/>
    </row>
    <row r="10" spans="1:26" ht="23.15" customHeight="1">
      <c r="A10" s="377" t="s">
        <v>8</v>
      </c>
      <c r="B10" s="430" t="s">
        <v>9</v>
      </c>
      <c r="C10" s="430"/>
      <c r="D10" s="430"/>
      <c r="E10" s="430"/>
      <c r="F10" s="430"/>
      <c r="G10" s="430"/>
      <c r="H10" s="430"/>
      <c r="I10" s="430"/>
      <c r="J10" s="430"/>
      <c r="K10" s="430"/>
      <c r="L10" s="430"/>
      <c r="M10" s="430"/>
      <c r="N10" s="430"/>
      <c r="O10" s="430"/>
      <c r="P10" s="430"/>
      <c r="Q10" s="430"/>
      <c r="R10" s="430"/>
      <c r="S10" s="430"/>
      <c r="T10" s="430"/>
      <c r="U10" s="430"/>
      <c r="V10" s="430"/>
      <c r="W10" s="430"/>
      <c r="X10" s="430"/>
      <c r="Y10" s="430"/>
      <c r="Z10" s="430"/>
    </row>
    <row r="11" spans="1:26" ht="20.149999999999999" customHeight="1">
      <c r="A11" s="21" t="s">
        <v>10</v>
      </c>
      <c r="B11" s="577" t="s">
        <v>361</v>
      </c>
      <c r="C11" s="577"/>
      <c r="D11" s="577"/>
      <c r="E11" s="577"/>
      <c r="F11" s="577"/>
      <c r="G11" s="577"/>
      <c r="H11" s="577"/>
      <c r="I11" s="577"/>
      <c r="J11" s="577"/>
      <c r="K11" s="577"/>
      <c r="L11" s="577"/>
      <c r="M11" s="577"/>
      <c r="N11" s="577"/>
      <c r="O11" s="577"/>
      <c r="P11" s="577"/>
      <c r="Q11" s="577"/>
      <c r="R11" s="577"/>
      <c r="S11" s="577"/>
      <c r="T11" s="577"/>
      <c r="U11" s="577"/>
      <c r="V11" s="577"/>
      <c r="W11" s="577"/>
      <c r="X11" s="577"/>
      <c r="Y11" s="577"/>
      <c r="Z11" s="577"/>
    </row>
    <row r="12" spans="1:26" ht="19.5" customHeight="1"/>
    <row r="13" spans="1:26" ht="13.5" customHeight="1">
      <c r="A13" s="423" t="s">
        <v>175</v>
      </c>
      <c r="B13" s="426" t="s">
        <v>106</v>
      </c>
      <c r="C13" s="426" t="s">
        <v>81</v>
      </c>
      <c r="D13" s="426"/>
      <c r="E13" s="426"/>
      <c r="F13" s="426"/>
      <c r="G13" s="426"/>
      <c r="H13" s="426"/>
      <c r="I13" s="426"/>
      <c r="J13" s="426"/>
      <c r="K13" s="601" t="s">
        <v>17</v>
      </c>
      <c r="L13" s="601"/>
      <c r="M13" s="601"/>
      <c r="N13" s="601"/>
      <c r="O13" s="426"/>
      <c r="P13" s="426"/>
      <c r="Q13" s="426"/>
      <c r="R13" s="426"/>
      <c r="S13" s="426"/>
      <c r="T13" s="426"/>
      <c r="U13" s="426"/>
      <c r="V13" s="426"/>
      <c r="W13" s="426"/>
      <c r="X13" s="426"/>
      <c r="Y13" s="426"/>
      <c r="Z13" s="426"/>
    </row>
    <row r="14" spans="1:26">
      <c r="A14" s="423"/>
      <c r="B14" s="426"/>
      <c r="C14" s="426"/>
      <c r="D14" s="426"/>
      <c r="E14" s="426"/>
      <c r="F14" s="426"/>
      <c r="G14" s="426"/>
      <c r="H14" s="426"/>
      <c r="I14" s="426"/>
      <c r="J14" s="426"/>
      <c r="K14" s="42">
        <v>1</v>
      </c>
      <c r="L14" s="42">
        <v>2</v>
      </c>
      <c r="M14" s="43">
        <v>3</v>
      </c>
      <c r="N14" s="43">
        <v>4</v>
      </c>
      <c r="O14" s="426"/>
      <c r="P14" s="426"/>
      <c r="Q14" s="426"/>
      <c r="R14" s="426"/>
      <c r="S14" s="426"/>
      <c r="T14" s="426"/>
      <c r="U14" s="426"/>
      <c r="V14" s="426"/>
      <c r="W14" s="426"/>
      <c r="X14" s="426"/>
      <c r="Y14" s="426"/>
      <c r="Z14" s="426"/>
    </row>
    <row r="15" spans="1:26" ht="62.25" customHeight="1">
      <c r="A15" s="171" t="s">
        <v>362</v>
      </c>
      <c r="B15" s="376" t="s">
        <v>363</v>
      </c>
      <c r="C15" s="582" t="s">
        <v>364</v>
      </c>
      <c r="D15" s="583"/>
      <c r="E15" s="583"/>
      <c r="F15" s="583"/>
      <c r="G15" s="583"/>
      <c r="H15" s="583"/>
      <c r="I15" s="583"/>
      <c r="J15" s="584"/>
      <c r="K15" s="392">
        <v>7</v>
      </c>
      <c r="L15" s="392">
        <v>7</v>
      </c>
      <c r="M15" s="392">
        <v>7</v>
      </c>
      <c r="N15" s="392">
        <v>7</v>
      </c>
      <c r="O15" s="424"/>
      <c r="P15" s="424"/>
      <c r="Q15" s="424"/>
      <c r="R15" s="424"/>
      <c r="S15" s="424"/>
      <c r="T15" s="424"/>
      <c r="U15" s="424"/>
      <c r="V15" s="424"/>
      <c r="W15" s="424"/>
      <c r="X15" s="424"/>
      <c r="Y15" s="424"/>
      <c r="Z15" s="424"/>
    </row>
    <row r="16" spans="1:26" ht="16.5" customHeight="1">
      <c r="A16" s="602"/>
      <c r="B16" s="588" t="s">
        <v>21</v>
      </c>
      <c r="C16" s="426" t="s">
        <v>22</v>
      </c>
      <c r="D16" s="426"/>
      <c r="E16" s="426"/>
      <c r="F16" s="426"/>
      <c r="G16" s="426"/>
      <c r="H16" s="426"/>
      <c r="I16" s="426"/>
      <c r="J16" s="426"/>
      <c r="K16" s="426"/>
      <c r="L16" s="426"/>
      <c r="M16" s="426"/>
      <c r="N16" s="426"/>
      <c r="O16" s="506" t="s">
        <v>23</v>
      </c>
      <c r="P16" s="506" t="s">
        <v>192</v>
      </c>
      <c r="Q16" s="506" t="s">
        <v>193</v>
      </c>
      <c r="R16" s="432" t="s">
        <v>377</v>
      </c>
      <c r="S16" s="432" t="s">
        <v>378</v>
      </c>
      <c r="T16" s="432" t="s">
        <v>389</v>
      </c>
      <c r="U16" s="432" t="s">
        <v>396</v>
      </c>
      <c r="V16" s="432" t="s">
        <v>399</v>
      </c>
      <c r="W16" s="432" t="s">
        <v>412</v>
      </c>
      <c r="X16" s="506" t="s">
        <v>311</v>
      </c>
      <c r="Y16" s="599" t="s">
        <v>24</v>
      </c>
      <c r="Z16" s="600"/>
    </row>
    <row r="17" spans="1:26" ht="17.25" customHeight="1">
      <c r="A17" s="603"/>
      <c r="B17" s="589"/>
      <c r="C17" s="371" t="s">
        <v>25</v>
      </c>
      <c r="D17" s="371" t="s">
        <v>26</v>
      </c>
      <c r="E17" s="371" t="s">
        <v>27</v>
      </c>
      <c r="F17" s="371" t="s">
        <v>28</v>
      </c>
      <c r="G17" s="371" t="s">
        <v>27</v>
      </c>
      <c r="H17" s="371" t="s">
        <v>29</v>
      </c>
      <c r="I17" s="371" t="s">
        <v>29</v>
      </c>
      <c r="J17" s="371" t="s">
        <v>28</v>
      </c>
      <c r="K17" s="371" t="s">
        <v>30</v>
      </c>
      <c r="L17" s="371" t="s">
        <v>31</v>
      </c>
      <c r="M17" s="371" t="s">
        <v>32</v>
      </c>
      <c r="N17" s="371" t="s">
        <v>33</v>
      </c>
      <c r="O17" s="507"/>
      <c r="P17" s="507"/>
      <c r="Q17" s="507"/>
      <c r="R17" s="432"/>
      <c r="S17" s="432"/>
      <c r="T17" s="432"/>
      <c r="U17" s="432"/>
      <c r="V17" s="432"/>
      <c r="W17" s="432"/>
      <c r="X17" s="507"/>
      <c r="Y17" s="371" t="s">
        <v>34</v>
      </c>
      <c r="Z17" s="371" t="s">
        <v>35</v>
      </c>
    </row>
    <row r="18" spans="1:26" ht="34" customHeight="1">
      <c r="A18" s="373">
        <v>1</v>
      </c>
      <c r="B18" s="393" t="s">
        <v>365</v>
      </c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333"/>
      <c r="P18" s="333"/>
      <c r="Q18" s="333"/>
      <c r="R18" s="333"/>
      <c r="S18" s="333"/>
      <c r="T18" s="333"/>
      <c r="U18" s="333"/>
      <c r="V18" s="333"/>
      <c r="W18" s="333"/>
      <c r="X18" s="205">
        <f>SUM(O18:W18)</f>
        <v>0</v>
      </c>
      <c r="Y18" s="137"/>
      <c r="Z18" s="372"/>
    </row>
    <row r="19" spans="1:26" ht="34.5">
      <c r="A19" s="373">
        <v>2</v>
      </c>
      <c r="B19" s="393" t="s">
        <v>366</v>
      </c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333"/>
      <c r="P19" s="333"/>
      <c r="Q19" s="333"/>
      <c r="R19" s="333"/>
      <c r="S19" s="333"/>
      <c r="T19" s="333"/>
      <c r="U19" s="333"/>
      <c r="V19" s="333"/>
      <c r="W19" s="333"/>
      <c r="X19" s="205">
        <f t="shared" ref="X19:X29" si="0">SUM(O19:W19)</f>
        <v>0</v>
      </c>
      <c r="Y19" s="137"/>
      <c r="Z19" s="372"/>
    </row>
    <row r="20" spans="1:26" ht="19.5" customHeight="1">
      <c r="A20" s="373">
        <v>3</v>
      </c>
      <c r="B20" s="393" t="s">
        <v>367</v>
      </c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333"/>
      <c r="P20" s="333"/>
      <c r="Q20" s="333"/>
      <c r="R20" s="333"/>
      <c r="S20" s="333"/>
      <c r="T20" s="333"/>
      <c r="U20" s="333"/>
      <c r="V20" s="333"/>
      <c r="W20" s="333"/>
      <c r="X20" s="205">
        <f t="shared" si="0"/>
        <v>0</v>
      </c>
      <c r="Y20" s="137"/>
      <c r="Z20" s="372"/>
    </row>
    <row r="21" spans="1:26" ht="34.5">
      <c r="A21" s="373">
        <v>4</v>
      </c>
      <c r="B21" s="393" t="s">
        <v>368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333"/>
      <c r="P21" s="333"/>
      <c r="Q21" s="333"/>
      <c r="R21" s="333"/>
      <c r="S21" s="333"/>
      <c r="T21" s="333"/>
      <c r="U21" s="333"/>
      <c r="V21" s="333"/>
      <c r="W21" s="333"/>
      <c r="X21" s="205">
        <f t="shared" si="0"/>
        <v>0</v>
      </c>
      <c r="Y21" s="137"/>
      <c r="Z21" s="372"/>
    </row>
    <row r="22" spans="1:26" ht="30.5" customHeight="1">
      <c r="A22" s="373">
        <v>5</v>
      </c>
      <c r="B22" s="393" t="s">
        <v>369</v>
      </c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333"/>
      <c r="P22" s="333"/>
      <c r="Q22" s="333"/>
      <c r="R22" s="333"/>
      <c r="S22" s="333"/>
      <c r="T22" s="333"/>
      <c r="U22" s="333"/>
      <c r="V22" s="333"/>
      <c r="W22" s="333"/>
      <c r="X22" s="205">
        <f t="shared" si="0"/>
        <v>0</v>
      </c>
      <c r="Y22" s="137"/>
      <c r="Z22" s="372"/>
    </row>
    <row r="23" spans="1:26" ht="25.5" customHeight="1">
      <c r="A23" s="373">
        <v>6</v>
      </c>
      <c r="B23" s="393" t="s">
        <v>370</v>
      </c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333"/>
      <c r="P23" s="333"/>
      <c r="Q23" s="333"/>
      <c r="R23" s="333"/>
      <c r="S23" s="333"/>
      <c r="T23" s="333"/>
      <c r="U23" s="333"/>
      <c r="V23" s="333"/>
      <c r="W23" s="333"/>
      <c r="X23" s="205">
        <f t="shared" si="0"/>
        <v>0</v>
      </c>
      <c r="Y23" s="137"/>
      <c r="Z23" s="372"/>
    </row>
    <row r="24" spans="1:26" ht="22.5" customHeight="1">
      <c r="A24" s="373">
        <v>7</v>
      </c>
      <c r="B24" s="393" t="s">
        <v>371</v>
      </c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333"/>
      <c r="P24" s="333"/>
      <c r="Q24" s="333"/>
      <c r="R24" s="333"/>
      <c r="S24" s="333"/>
      <c r="T24" s="333"/>
      <c r="U24" s="333"/>
      <c r="V24" s="333"/>
      <c r="W24" s="333"/>
      <c r="X24" s="205">
        <f t="shared" si="0"/>
        <v>0</v>
      </c>
      <c r="Y24" s="137"/>
      <c r="Z24" s="372"/>
    </row>
    <row r="25" spans="1:26" ht="33" customHeight="1">
      <c r="A25" s="373">
        <v>8</v>
      </c>
      <c r="B25" s="393" t="s">
        <v>372</v>
      </c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333"/>
      <c r="P25" s="333"/>
      <c r="Q25" s="333"/>
      <c r="R25" s="333"/>
      <c r="S25" s="333"/>
      <c r="T25" s="333"/>
      <c r="U25" s="333"/>
      <c r="V25" s="333"/>
      <c r="W25" s="333"/>
      <c r="X25" s="205">
        <f t="shared" si="0"/>
        <v>0</v>
      </c>
      <c r="Y25" s="137"/>
      <c r="Z25" s="372"/>
    </row>
    <row r="26" spans="1:26" ht="46">
      <c r="A26" s="373">
        <v>9</v>
      </c>
      <c r="B26" s="393" t="s">
        <v>373</v>
      </c>
      <c r="C26" s="127"/>
      <c r="D26" s="127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333"/>
      <c r="P26" s="333"/>
      <c r="Q26" s="333"/>
      <c r="R26" s="333"/>
      <c r="S26" s="333"/>
      <c r="T26" s="333"/>
      <c r="U26" s="333"/>
      <c r="V26" s="333"/>
      <c r="W26" s="333"/>
      <c r="X26" s="205">
        <f t="shared" si="0"/>
        <v>0</v>
      </c>
      <c r="Y26" s="137"/>
      <c r="Z26" s="372"/>
    </row>
    <row r="27" spans="1:26" ht="31" customHeight="1">
      <c r="A27" s="373">
        <v>10</v>
      </c>
      <c r="B27" s="393" t="s">
        <v>374</v>
      </c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333"/>
      <c r="P27" s="333"/>
      <c r="Q27" s="333"/>
      <c r="R27" s="333"/>
      <c r="S27" s="333"/>
      <c r="T27" s="333"/>
      <c r="U27" s="333"/>
      <c r="V27" s="333"/>
      <c r="W27" s="333"/>
      <c r="X27" s="205">
        <f t="shared" si="0"/>
        <v>0</v>
      </c>
      <c r="Y27" s="137"/>
      <c r="Z27" s="372"/>
    </row>
    <row r="28" spans="1:26" ht="33" customHeight="1">
      <c r="A28" s="373">
        <v>11</v>
      </c>
      <c r="B28" s="393" t="s">
        <v>375</v>
      </c>
      <c r="C28" s="127"/>
      <c r="D28" s="127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333"/>
      <c r="P28" s="333"/>
      <c r="Q28" s="333"/>
      <c r="R28" s="333"/>
      <c r="S28" s="333"/>
      <c r="T28" s="333"/>
      <c r="U28" s="333"/>
      <c r="V28" s="333"/>
      <c r="W28" s="333"/>
      <c r="X28" s="205">
        <f t="shared" si="0"/>
        <v>0</v>
      </c>
      <c r="Y28" s="137"/>
      <c r="Z28" s="372"/>
    </row>
    <row r="29" spans="1:26" ht="28" customHeight="1">
      <c r="A29" s="373">
        <v>12</v>
      </c>
      <c r="B29" s="393" t="s">
        <v>327</v>
      </c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333"/>
      <c r="P29" s="333"/>
      <c r="Q29" s="333"/>
      <c r="R29" s="333"/>
      <c r="S29" s="333"/>
      <c r="T29" s="333"/>
      <c r="U29" s="333"/>
      <c r="V29" s="333"/>
      <c r="W29" s="333"/>
      <c r="X29" s="205">
        <f t="shared" si="0"/>
        <v>0</v>
      </c>
      <c r="Y29" s="137"/>
      <c r="Z29" s="372"/>
    </row>
    <row r="30" spans="1:26" ht="20.149999999999999" customHeight="1">
      <c r="A30" s="58"/>
      <c r="B30" s="578" t="s">
        <v>102</v>
      </c>
      <c r="C30" s="579"/>
      <c r="D30" s="579"/>
      <c r="E30" s="579"/>
      <c r="F30" s="579"/>
      <c r="G30" s="579"/>
      <c r="H30" s="579"/>
      <c r="I30" s="579"/>
      <c r="J30" s="579"/>
      <c r="K30" s="579"/>
      <c r="L30" s="579"/>
      <c r="M30" s="579"/>
      <c r="N30" s="580"/>
      <c r="O30" s="31">
        <f>SUM(O18:O29)</f>
        <v>0</v>
      </c>
      <c r="P30" s="31">
        <f>SUM(P18:P29)</f>
        <v>0</v>
      </c>
      <c r="Q30" s="31">
        <f t="shared" ref="Q30:R30" si="1">SUM(Q18:Q29)</f>
        <v>0</v>
      </c>
      <c r="R30" s="31">
        <f t="shared" si="1"/>
        <v>0</v>
      </c>
      <c r="S30" s="31">
        <f t="shared" ref="S30:X30" si="2">SUM(S18:S29)</f>
        <v>0</v>
      </c>
      <c r="T30" s="31">
        <f t="shared" si="2"/>
        <v>0</v>
      </c>
      <c r="U30" s="31">
        <f t="shared" si="2"/>
        <v>0</v>
      </c>
      <c r="V30" s="31">
        <f t="shared" si="2"/>
        <v>0</v>
      </c>
      <c r="W30" s="31">
        <f t="shared" si="2"/>
        <v>0</v>
      </c>
      <c r="X30" s="31">
        <f t="shared" si="2"/>
        <v>0</v>
      </c>
      <c r="Y30" s="31"/>
      <c r="Z30" s="31"/>
    </row>
  </sheetData>
  <mergeCells count="32">
    <mergeCell ref="A16:A17"/>
    <mergeCell ref="B16:B17"/>
    <mergeCell ref="C16:N16"/>
    <mergeCell ref="O16:O17"/>
    <mergeCell ref="P16:P17"/>
    <mergeCell ref="B8:Z8"/>
    <mergeCell ref="B9:Z9"/>
    <mergeCell ref="B10:Z10"/>
    <mergeCell ref="B11:Z11"/>
    <mergeCell ref="B30:N30"/>
    <mergeCell ref="C15:J15"/>
    <mergeCell ref="O15:Z15"/>
    <mergeCell ref="W16:W17"/>
    <mergeCell ref="X16:X17"/>
    <mergeCell ref="Y16:Z16"/>
    <mergeCell ref="Q16:Q17"/>
    <mergeCell ref="R16:R17"/>
    <mergeCell ref="S16:S17"/>
    <mergeCell ref="T16:T17"/>
    <mergeCell ref="U16:U17"/>
    <mergeCell ref="V16:V17"/>
    <mergeCell ref="A13:A14"/>
    <mergeCell ref="B13:B14"/>
    <mergeCell ref="C13:J14"/>
    <mergeCell ref="K13:N13"/>
    <mergeCell ref="O13:Z14"/>
    <mergeCell ref="B7:Z7"/>
    <mergeCell ref="G2:Z2"/>
    <mergeCell ref="G3:M3"/>
    <mergeCell ref="N3:Z3"/>
    <mergeCell ref="G4:M4"/>
    <mergeCell ref="N4:Z4"/>
  </mergeCells>
  <printOptions horizontalCentered="1"/>
  <pageMargins left="0.70866141732283472" right="0.51181102362204722" top="0.78740157480314965" bottom="0.78740157480314965" header="0" footer="0"/>
  <pageSetup paperSize="9" scale="85" fitToHeight="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40175-3A97-4120-B08E-0BCC9A0763C4}">
  <sheetPr>
    <pageSetUpPr fitToPage="1"/>
  </sheetPr>
  <dimension ref="A6:Q30"/>
  <sheetViews>
    <sheetView topLeftCell="A19" zoomScale="90" zoomScaleNormal="90" workbookViewId="0">
      <selection activeCell="J9" sqref="J9"/>
    </sheetView>
  </sheetViews>
  <sheetFormatPr baseColWidth="10" defaultColWidth="11.453125" defaultRowHeight="14.5"/>
  <cols>
    <col min="1" max="1" width="5.81640625" style="279" customWidth="1"/>
    <col min="2" max="2" width="41.26953125" style="279" customWidth="1"/>
    <col min="3" max="12" width="15.453125" style="279" customWidth="1"/>
    <col min="13" max="13" width="15.26953125" style="279" hidden="1" customWidth="1"/>
    <col min="14" max="14" width="14.26953125" style="279" hidden="1" customWidth="1"/>
    <col min="15" max="16384" width="11.453125" style="279"/>
  </cols>
  <sheetData>
    <row r="6" spans="1:14" ht="27" customHeight="1">
      <c r="A6" s="637" t="s">
        <v>278</v>
      </c>
      <c r="B6" s="638"/>
      <c r="C6" s="638"/>
      <c r="D6" s="638"/>
      <c r="E6" s="638"/>
      <c r="F6" s="638"/>
      <c r="G6" s="638"/>
      <c r="H6" s="638"/>
      <c r="I6" s="638"/>
      <c r="J6" s="638"/>
      <c r="K6" s="638"/>
      <c r="L6" s="638"/>
      <c r="M6" s="638"/>
      <c r="N6" s="639"/>
    </row>
    <row r="7" spans="1:14" s="282" customFormat="1" ht="27" customHeight="1">
      <c r="A7" s="280" t="s">
        <v>140</v>
      </c>
      <c r="B7" s="281" t="s">
        <v>312</v>
      </c>
      <c r="C7" s="281" t="s">
        <v>313</v>
      </c>
      <c r="D7" s="281" t="s">
        <v>192</v>
      </c>
      <c r="E7" s="281" t="s">
        <v>193</v>
      </c>
      <c r="F7" s="281" t="s">
        <v>206</v>
      </c>
      <c r="G7" s="281" t="s">
        <v>208</v>
      </c>
      <c r="H7" s="281" t="s">
        <v>210</v>
      </c>
      <c r="I7" s="281" t="s">
        <v>397</v>
      </c>
      <c r="J7" s="281" t="s">
        <v>400</v>
      </c>
      <c r="K7" s="281" t="s">
        <v>413</v>
      </c>
      <c r="L7" s="281" t="s">
        <v>194</v>
      </c>
      <c r="M7" s="281" t="s">
        <v>142</v>
      </c>
      <c r="N7" s="281" t="s">
        <v>143</v>
      </c>
    </row>
    <row r="8" spans="1:14" s="286" customFormat="1" ht="33" customHeight="1">
      <c r="A8" s="283">
        <v>1</v>
      </c>
      <c r="B8" s="284" t="s">
        <v>11</v>
      </c>
      <c r="C8" s="285">
        <f>Minas!O36</f>
        <v>23000</v>
      </c>
      <c r="D8" s="285">
        <f>Minas!P36</f>
        <v>0</v>
      </c>
      <c r="E8" s="285">
        <f>Minas!Q36</f>
        <v>42375</v>
      </c>
      <c r="F8" s="285">
        <f>Minas!R36</f>
        <v>0</v>
      </c>
      <c r="G8" s="285">
        <f>Minas!S36</f>
        <v>0</v>
      </c>
      <c r="H8" s="285">
        <f>Minas!T36</f>
        <v>0</v>
      </c>
      <c r="I8" s="285">
        <f>Minas!U36</f>
        <v>0</v>
      </c>
      <c r="J8" s="285">
        <f>Minas!V36</f>
        <v>-4056.4300000000003</v>
      </c>
      <c r="K8" s="285">
        <f>Minas!W36</f>
        <v>0</v>
      </c>
      <c r="L8" s="285">
        <f>SUM(C8:K8)</f>
        <v>61318.57</v>
      </c>
      <c r="M8" s="285"/>
      <c r="N8" s="285"/>
    </row>
    <row r="9" spans="1:14" s="286" customFormat="1" ht="45" customHeight="1">
      <c r="A9" s="283">
        <v>2</v>
      </c>
      <c r="B9" s="284" t="s">
        <v>47</v>
      </c>
      <c r="C9" s="285">
        <f>'P partic'!O87</f>
        <v>2395362.73</v>
      </c>
      <c r="D9" s="285">
        <f>'P partic'!P87</f>
        <v>41035</v>
      </c>
      <c r="E9" s="285">
        <f>'P partic'!Q87</f>
        <v>-45000</v>
      </c>
      <c r="F9" s="285">
        <f>'P partic'!R87</f>
        <v>0</v>
      </c>
      <c r="G9" s="285">
        <f>'P partic'!S87</f>
        <v>0</v>
      </c>
      <c r="H9" s="285">
        <f>'P partic'!T87</f>
        <v>0</v>
      </c>
      <c r="I9" s="285">
        <f>'P partic'!U87</f>
        <v>0</v>
      </c>
      <c r="J9" s="285">
        <f>'P partic'!V87</f>
        <v>0</v>
      </c>
      <c r="K9" s="285">
        <f>'P partic'!W87</f>
        <v>-1107092.1200000001</v>
      </c>
      <c r="L9" s="285">
        <f t="shared" ref="L9:L24" si="0">SUM(C9:K9)</f>
        <v>1284305.6099999999</v>
      </c>
      <c r="M9" s="285"/>
      <c r="N9" s="285"/>
    </row>
    <row r="10" spans="1:14" s="286" customFormat="1" ht="45" customHeight="1">
      <c r="A10" s="283">
        <v>3</v>
      </c>
      <c r="B10" s="284" t="s">
        <v>214</v>
      </c>
      <c r="C10" s="285">
        <f>'P metálicos - p partic'!O22</f>
        <v>30000</v>
      </c>
      <c r="D10" s="285">
        <f>'P metálicos - p partic'!P22</f>
        <v>0</v>
      </c>
      <c r="E10" s="285">
        <f>'P metálicos - p partic'!Q22</f>
        <v>40000</v>
      </c>
      <c r="F10" s="285">
        <f>'P metálicos - p partic'!R22</f>
        <v>0</v>
      </c>
      <c r="G10" s="285">
        <f>'P metálicos - p partic'!S22</f>
        <v>0</v>
      </c>
      <c r="H10" s="285">
        <f>'P metálicos - p partic'!T22</f>
        <v>0</v>
      </c>
      <c r="I10" s="285">
        <f>'P metálicos - p partic'!U22</f>
        <v>0</v>
      </c>
      <c r="J10" s="285">
        <f>'P metálicos - p partic'!V22</f>
        <v>0</v>
      </c>
      <c r="K10" s="285">
        <f>'P metálicos - p partic'!W22</f>
        <v>0</v>
      </c>
      <c r="L10" s="285">
        <f t="shared" si="0"/>
        <v>70000</v>
      </c>
      <c r="M10" s="285"/>
      <c r="N10" s="285"/>
    </row>
    <row r="11" spans="1:14" s="286" customFormat="1" ht="27" customHeight="1">
      <c r="A11" s="283">
        <v>4</v>
      </c>
      <c r="B11" s="284" t="s">
        <v>78</v>
      </c>
      <c r="C11" s="285">
        <f>'Bacheo '!O38</f>
        <v>25960</v>
      </c>
      <c r="D11" s="285">
        <f>'Bacheo '!P38</f>
        <v>10225</v>
      </c>
      <c r="E11" s="285">
        <f>'Bacheo '!Q38</f>
        <v>114125</v>
      </c>
      <c r="F11" s="285">
        <f>'Bacheo '!R38</f>
        <v>0</v>
      </c>
      <c r="G11" s="285">
        <f>'Bacheo '!S38</f>
        <v>0</v>
      </c>
      <c r="H11" s="285">
        <f>'Bacheo '!T38</f>
        <v>300000</v>
      </c>
      <c r="I11" s="285">
        <f>'Bacheo '!U38</f>
        <v>0</v>
      </c>
      <c r="J11" s="285">
        <f>'Bacheo '!V38</f>
        <v>0</v>
      </c>
      <c r="K11" s="285">
        <f>'Bacheo '!W38</f>
        <v>0</v>
      </c>
      <c r="L11" s="285">
        <f t="shared" si="0"/>
        <v>450310</v>
      </c>
      <c r="M11" s="285"/>
      <c r="N11" s="285"/>
    </row>
    <row r="12" spans="1:14" s="286" customFormat="1" ht="27" customHeight="1">
      <c r="A12" s="283">
        <v>5</v>
      </c>
      <c r="B12" s="284" t="s">
        <v>95</v>
      </c>
      <c r="C12" s="285">
        <f>'Mant Asfalt'!O21</f>
        <v>100000</v>
      </c>
      <c r="D12" s="285">
        <f>'Mant Asfalt'!P21</f>
        <v>0</v>
      </c>
      <c r="E12" s="285">
        <f>'Mant Asfalt'!Q21</f>
        <v>0</v>
      </c>
      <c r="F12" s="285">
        <f>'Mant Asfalt'!R21</f>
        <v>0</v>
      </c>
      <c r="G12" s="285">
        <f>'Mant Asfalt'!S21</f>
        <v>0</v>
      </c>
      <c r="H12" s="285">
        <f>'Mant Asfalt'!T21</f>
        <v>0</v>
      </c>
      <c r="I12" s="285">
        <f>'Mant Asfalt'!U21</f>
        <v>0</v>
      </c>
      <c r="J12" s="285">
        <f>'Mant Asfalt'!V21</f>
        <v>0</v>
      </c>
      <c r="K12" s="285">
        <f>'Mant Asfalt'!W21</f>
        <v>0</v>
      </c>
      <c r="L12" s="285">
        <f t="shared" si="0"/>
        <v>100000</v>
      </c>
      <c r="M12" s="285"/>
      <c r="N12" s="285"/>
    </row>
    <row r="13" spans="1:14" s="286" customFormat="1" ht="43.5" customHeight="1">
      <c r="A13" s="283">
        <v>6</v>
      </c>
      <c r="B13" s="284" t="s">
        <v>108</v>
      </c>
      <c r="C13" s="285">
        <f>'Const y Rehabil'!O22</f>
        <v>1840641.11</v>
      </c>
      <c r="D13" s="285">
        <f>'Const y Rehabil'!P22</f>
        <v>0</v>
      </c>
      <c r="E13" s="285">
        <f>'Const y Rehabil'!Q22</f>
        <v>0</v>
      </c>
      <c r="F13" s="285">
        <f>'Const y Rehabil'!R22</f>
        <v>0</v>
      </c>
      <c r="G13" s="285">
        <f>'Const y Rehabil'!S22</f>
        <v>0</v>
      </c>
      <c r="H13" s="285">
        <f>'Const y Rehabil'!T22</f>
        <v>1308084.68</v>
      </c>
      <c r="I13" s="285">
        <f>'Const y Rehabil'!U22</f>
        <v>0</v>
      </c>
      <c r="J13" s="285">
        <f>'Const y Rehabil'!V22</f>
        <v>0</v>
      </c>
      <c r="K13" s="285">
        <f>'Const y Rehabil'!W22</f>
        <v>-1840641.11</v>
      </c>
      <c r="L13" s="285">
        <f t="shared" si="0"/>
        <v>1308084.68</v>
      </c>
      <c r="M13" s="285"/>
      <c r="N13" s="285"/>
    </row>
    <row r="14" spans="1:14" s="286" customFormat="1" ht="43.5" customHeight="1">
      <c r="A14" s="283">
        <v>7</v>
      </c>
      <c r="B14" s="287" t="s">
        <v>279</v>
      </c>
      <c r="C14" s="285">
        <f>'Const y Rehabil'!O45</f>
        <v>643073.44999999995</v>
      </c>
      <c r="D14" s="285">
        <f>'Const y Rehabil'!P45</f>
        <v>0</v>
      </c>
      <c r="E14" s="285">
        <f>'Const y Rehabil'!Q45</f>
        <v>0</v>
      </c>
      <c r="F14" s="285">
        <f>'Const y Rehabil'!R45</f>
        <v>0</v>
      </c>
      <c r="G14" s="285">
        <f>'Const y Rehabil'!S45</f>
        <v>0</v>
      </c>
      <c r="H14" s="285">
        <f>'Const y Rehabil'!T45</f>
        <v>0</v>
      </c>
      <c r="I14" s="285">
        <f>'Const y Rehabil'!U45</f>
        <v>0</v>
      </c>
      <c r="J14" s="285">
        <f>'Const y Rehabil'!V45</f>
        <v>0</v>
      </c>
      <c r="K14" s="285">
        <f>'Const y Rehabil'!W45</f>
        <v>0</v>
      </c>
      <c r="L14" s="285">
        <f t="shared" si="0"/>
        <v>643073.44999999995</v>
      </c>
      <c r="M14" s="285"/>
      <c r="N14" s="285"/>
    </row>
    <row r="15" spans="1:14" s="286" customFormat="1" ht="54" customHeight="1">
      <c r="A15" s="283">
        <v>8</v>
      </c>
      <c r="B15" s="287" t="s">
        <v>225</v>
      </c>
      <c r="C15" s="285">
        <f>'Const y Rehabil'!O71</f>
        <v>4519709.17</v>
      </c>
      <c r="D15" s="285">
        <f>'Const y Rehabil'!P71</f>
        <v>0</v>
      </c>
      <c r="E15" s="285">
        <f>'Const y Rehabil'!Q71</f>
        <v>0</v>
      </c>
      <c r="F15" s="285">
        <f>'Const y Rehabil'!R71</f>
        <v>0</v>
      </c>
      <c r="G15" s="285">
        <f>'Const y Rehabil'!S71</f>
        <v>0</v>
      </c>
      <c r="H15" s="285">
        <f>'Const y Rehabil'!T71</f>
        <v>0</v>
      </c>
      <c r="I15" s="285">
        <f>'Const y Rehabil'!U71</f>
        <v>0</v>
      </c>
      <c r="J15" s="285">
        <f>'Const y Rehabil'!V71</f>
        <v>0</v>
      </c>
      <c r="K15" s="285">
        <f>'Const y Rehabil'!W71</f>
        <v>-2571934</v>
      </c>
      <c r="L15" s="285">
        <f t="shared" si="0"/>
        <v>1947775.17</v>
      </c>
      <c r="M15" s="285"/>
      <c r="N15" s="285"/>
    </row>
    <row r="16" spans="1:14" s="286" customFormat="1" ht="43.5" customHeight="1">
      <c r="A16" s="283">
        <v>9</v>
      </c>
      <c r="B16" s="287" t="s">
        <v>200</v>
      </c>
      <c r="C16" s="285">
        <f>'Const y Rehabil'!O94</f>
        <v>1297964.23</v>
      </c>
      <c r="D16" s="285">
        <f>'Const y Rehabil'!P94</f>
        <v>0</v>
      </c>
      <c r="E16" s="285">
        <f>'Const y Rehabil'!Q94</f>
        <v>0</v>
      </c>
      <c r="F16" s="285">
        <f>'Const y Rehabil'!R94</f>
        <v>0</v>
      </c>
      <c r="G16" s="285">
        <f>'Const y Rehabil'!S94</f>
        <v>0</v>
      </c>
      <c r="H16" s="285">
        <f>'Const y Rehabil'!T94</f>
        <v>0</v>
      </c>
      <c r="I16" s="285">
        <f>'Const y Rehabil'!U94</f>
        <v>0</v>
      </c>
      <c r="J16" s="285">
        <f>'Const y Rehabil'!V94</f>
        <v>0</v>
      </c>
      <c r="K16" s="285">
        <f>'Const y Rehabil'!W94</f>
        <v>-1297964.23</v>
      </c>
      <c r="L16" s="285">
        <f t="shared" si="0"/>
        <v>0</v>
      </c>
      <c r="M16" s="285"/>
      <c r="N16" s="285"/>
    </row>
    <row r="17" spans="1:17" s="286" customFormat="1" ht="48.65" customHeight="1">
      <c r="A17" s="283">
        <v>10</v>
      </c>
      <c r="B17" s="284" t="s">
        <v>226</v>
      </c>
      <c r="C17" s="285">
        <f>'Const y Rehabil'!O130</f>
        <v>5180</v>
      </c>
      <c r="D17" s="285">
        <f>'Const y Rehabil'!P130</f>
        <v>3837</v>
      </c>
      <c r="E17" s="285">
        <f>'Const y Rehabil'!Q130</f>
        <v>0</v>
      </c>
      <c r="F17" s="285">
        <f>'Const y Rehabil'!R130</f>
        <v>0</v>
      </c>
      <c r="G17" s="285">
        <f>'Const y Rehabil'!S130</f>
        <v>0</v>
      </c>
      <c r="H17" s="285">
        <f>'Const y Rehabil'!T130</f>
        <v>0</v>
      </c>
      <c r="I17" s="285">
        <f>'Const y Rehabil'!U130</f>
        <v>0</v>
      </c>
      <c r="J17" s="285">
        <f>'Const y Rehabil'!V130</f>
        <v>0</v>
      </c>
      <c r="K17" s="285">
        <f>'Const y Rehabil'!W130</f>
        <v>0</v>
      </c>
      <c r="L17" s="285">
        <f t="shared" si="0"/>
        <v>9017</v>
      </c>
      <c r="M17" s="285"/>
      <c r="N17" s="285"/>
    </row>
    <row r="18" spans="1:17" s="286" customFormat="1" ht="48.65" customHeight="1">
      <c r="A18" s="283">
        <v>11</v>
      </c>
      <c r="B18" s="284" t="str">
        <f>'Const y Rehabil'!B149</f>
        <v>Rehabilitación y mejoramiento de la vía Flor del Valle - Tarabita, mediante aplicación de tecnología de mezclas asfálticas modificadas, utilizando material reciclado con enfoque al cambio climático.</v>
      </c>
      <c r="C18" s="285">
        <f>'Const y Rehabil'!O161</f>
        <v>583860</v>
      </c>
      <c r="D18" s="285">
        <f>'Const y Rehabil'!P161</f>
        <v>-105097</v>
      </c>
      <c r="E18" s="285">
        <f>'Const y Rehabil'!Q161</f>
        <v>-233939.66</v>
      </c>
      <c r="F18" s="285">
        <f>'Const y Rehabil'!R161</f>
        <v>0</v>
      </c>
      <c r="G18" s="285">
        <f>'Const y Rehabil'!S161</f>
        <v>0</v>
      </c>
      <c r="H18" s="285">
        <f>'Const y Rehabil'!T161</f>
        <v>65000</v>
      </c>
      <c r="I18" s="285">
        <f>'Const y Rehabil'!U161</f>
        <v>0</v>
      </c>
      <c r="J18" s="285">
        <f>'Const y Rehabil'!V161</f>
        <v>0</v>
      </c>
      <c r="K18" s="285">
        <f>'Const y Rehabil'!W161</f>
        <v>0</v>
      </c>
      <c r="L18" s="285">
        <f t="shared" si="0"/>
        <v>309823.33999999997</v>
      </c>
      <c r="M18" s="285"/>
      <c r="N18" s="285"/>
    </row>
    <row r="19" spans="1:17" s="286" customFormat="1" ht="48.65" customHeight="1">
      <c r="A19" s="283">
        <v>12</v>
      </c>
      <c r="B19" s="284" t="str">
        <f>'Const y Rehabil'!B181</f>
        <v>Rehabilitación y Mejoramiento del camino Alluriquín - La Florida, ubicado en el cantón Santo Domingo, provincia de Santo Domingo de los Tsáchilas</v>
      </c>
      <c r="C19" s="285">
        <f>'Const y Rehabil'!O192</f>
        <v>0</v>
      </c>
      <c r="D19" s="285">
        <f>'Const y Rehabil'!P192</f>
        <v>0</v>
      </c>
      <c r="E19" s="285">
        <f>'Const y Rehabil'!Q192</f>
        <v>3437849.38</v>
      </c>
      <c r="F19" s="285">
        <f>'Const y Rehabil'!R192</f>
        <v>0</v>
      </c>
      <c r="G19" s="285">
        <f>'Const y Rehabil'!S192</f>
        <v>0</v>
      </c>
      <c r="H19" s="285">
        <f>'Const y Rehabil'!T192</f>
        <v>0</v>
      </c>
      <c r="I19" s="285">
        <f>'Const y Rehabil'!U192</f>
        <v>0</v>
      </c>
      <c r="J19" s="285">
        <f>'Const y Rehabil'!V192</f>
        <v>0</v>
      </c>
      <c r="K19" s="285">
        <f>'Const y Rehabil'!W192</f>
        <v>-1960582</v>
      </c>
      <c r="L19" s="285">
        <f t="shared" si="0"/>
        <v>1477267.38</v>
      </c>
      <c r="M19" s="285"/>
      <c r="N19" s="285"/>
    </row>
    <row r="20" spans="1:17" s="286" customFormat="1" ht="33" customHeight="1">
      <c r="A20" s="283">
        <v>13</v>
      </c>
      <c r="B20" s="284" t="s">
        <v>154</v>
      </c>
      <c r="C20" s="285">
        <f>Maquinaria!O21</f>
        <v>550000</v>
      </c>
      <c r="D20" s="285">
        <f>Maquinaria!P21</f>
        <v>0</v>
      </c>
      <c r="E20" s="285">
        <f>Maquinaria!Q21</f>
        <v>0</v>
      </c>
      <c r="F20" s="285">
        <f>Maquinaria!R21</f>
        <v>0</v>
      </c>
      <c r="G20" s="285">
        <f>Maquinaria!S21</f>
        <v>725210</v>
      </c>
      <c r="H20" s="285">
        <f>Maquinaria!T21</f>
        <v>0</v>
      </c>
      <c r="I20" s="285">
        <f>Maquinaria!U21</f>
        <v>0</v>
      </c>
      <c r="J20" s="285">
        <f>Maquinaria!V21</f>
        <v>0</v>
      </c>
      <c r="K20" s="285">
        <f>Maquinaria!W21</f>
        <v>0</v>
      </c>
      <c r="L20" s="285">
        <f t="shared" si="0"/>
        <v>1275210</v>
      </c>
      <c r="M20" s="285"/>
      <c r="N20" s="285"/>
    </row>
    <row r="21" spans="1:17" s="286" customFormat="1" ht="33" customHeight="1">
      <c r="A21" s="283">
        <v>14</v>
      </c>
      <c r="B21" s="284" t="s">
        <v>126</v>
      </c>
      <c r="C21" s="285">
        <f>'Dragado '!O28</f>
        <v>0</v>
      </c>
      <c r="D21" s="285">
        <f>'Dragado '!P28</f>
        <v>0</v>
      </c>
      <c r="E21" s="285">
        <f>'Dragado '!Q28</f>
        <v>36375</v>
      </c>
      <c r="F21" s="285">
        <f>'Dragado '!R28</f>
        <v>0</v>
      </c>
      <c r="G21" s="285">
        <f>'Dragado '!S28</f>
        <v>0</v>
      </c>
      <c r="H21" s="285">
        <f>'Dragado '!T28</f>
        <v>0</v>
      </c>
      <c r="I21" s="285">
        <f>'Dragado '!U28</f>
        <v>0</v>
      </c>
      <c r="J21" s="285">
        <f>'Dragado '!V28</f>
        <v>0</v>
      </c>
      <c r="K21" s="285">
        <f>'Dragado '!W28</f>
        <v>0</v>
      </c>
      <c r="L21" s="285">
        <f t="shared" si="0"/>
        <v>36375</v>
      </c>
      <c r="M21" s="285"/>
      <c r="N21" s="285"/>
    </row>
    <row r="22" spans="1:17" s="286" customFormat="1" ht="33" customHeight="1">
      <c r="A22" s="283">
        <v>15</v>
      </c>
      <c r="B22" s="284" t="s">
        <v>181</v>
      </c>
      <c r="C22" s="285">
        <f>'Proy Estr'!O36</f>
        <v>110000</v>
      </c>
      <c r="D22" s="285">
        <f>'Proy Estr'!P36</f>
        <v>0</v>
      </c>
      <c r="E22" s="285">
        <f>'Proy Estr'!Q36</f>
        <v>0</v>
      </c>
      <c r="F22" s="285">
        <f>'Proy Estr'!R36</f>
        <v>0</v>
      </c>
      <c r="G22" s="285">
        <f>'Proy Estr'!S36</f>
        <v>0</v>
      </c>
      <c r="H22" s="285">
        <f>'Proy Estr'!T36</f>
        <v>0</v>
      </c>
      <c r="I22" s="285">
        <f>'Proy Estr'!U36</f>
        <v>0</v>
      </c>
      <c r="J22" s="285">
        <f>'Proy Estr'!V36</f>
        <v>0</v>
      </c>
      <c r="K22" s="285">
        <f>'Proy Estr'!W36</f>
        <v>0</v>
      </c>
      <c r="L22" s="285">
        <f t="shared" si="0"/>
        <v>110000</v>
      </c>
      <c r="M22" s="285"/>
      <c r="N22" s="285"/>
    </row>
    <row r="23" spans="1:17" s="286" customFormat="1" ht="33" customHeight="1">
      <c r="A23" s="283">
        <v>16</v>
      </c>
      <c r="B23" s="284" t="s">
        <v>296</v>
      </c>
      <c r="C23" s="285">
        <f>'Emb. Japón'!O21</f>
        <v>6000</v>
      </c>
      <c r="D23" s="285">
        <f>'Emb. Japón'!P21</f>
        <v>0</v>
      </c>
      <c r="E23" s="285">
        <f>'Emb. Japón'!Q21</f>
        <v>-2000</v>
      </c>
      <c r="F23" s="285">
        <f>'Emb. Japón'!R21</f>
        <v>0</v>
      </c>
      <c r="G23" s="285">
        <f>'Emb. Japón'!S21</f>
        <v>0</v>
      </c>
      <c r="H23" s="285">
        <f>'Emb. Japón'!T21</f>
        <v>0</v>
      </c>
      <c r="I23" s="285">
        <f>'Emb. Japón'!U21</f>
        <v>0</v>
      </c>
      <c r="J23" s="285">
        <f>'Emb. Japón'!V21</f>
        <v>0</v>
      </c>
      <c r="K23" s="285">
        <f>'Emb. Japón'!W21</f>
        <v>0</v>
      </c>
      <c r="L23" s="285">
        <f t="shared" si="0"/>
        <v>4000</v>
      </c>
      <c r="M23" s="285"/>
      <c r="N23" s="285"/>
    </row>
    <row r="24" spans="1:17" s="286" customFormat="1" ht="33" customHeight="1">
      <c r="A24" s="283">
        <v>17</v>
      </c>
      <c r="B24" s="284" t="str">
        <f>'Jefa Fisca'!B11</f>
        <v>Fiscalización de proyectos que se ejecutan en el GADPSDT</v>
      </c>
      <c r="C24" s="285">
        <f>'Jefa Fisca'!O30</f>
        <v>0</v>
      </c>
      <c r="D24" s="285">
        <f>'Jefa Fisca'!P30</f>
        <v>0</v>
      </c>
      <c r="E24" s="285">
        <f>'Jefa Fisca'!Q30</f>
        <v>0</v>
      </c>
      <c r="F24" s="285">
        <f>'Jefa Fisca'!R30</f>
        <v>0</v>
      </c>
      <c r="G24" s="285">
        <f>'Jefa Fisca'!S30</f>
        <v>0</v>
      </c>
      <c r="H24" s="285">
        <f>'Jefa Fisca'!T30</f>
        <v>0</v>
      </c>
      <c r="I24" s="285">
        <f>'Jefa Fisca'!U30</f>
        <v>0</v>
      </c>
      <c r="J24" s="285">
        <f>'Jefa Fisca'!V30</f>
        <v>0</v>
      </c>
      <c r="K24" s="285">
        <f>'Jefa Fisca'!W30</f>
        <v>0</v>
      </c>
      <c r="L24" s="285">
        <f t="shared" si="0"/>
        <v>0</v>
      </c>
      <c r="M24" s="285"/>
      <c r="N24" s="285"/>
    </row>
    <row r="25" spans="1:17" ht="19.5" customHeight="1">
      <c r="A25" s="288"/>
      <c r="B25" s="288" t="s">
        <v>101</v>
      </c>
      <c r="C25" s="289">
        <f>SUM(C8:C24)</f>
        <v>12130750.690000001</v>
      </c>
      <c r="D25" s="289">
        <f>SUM(D8:D24)</f>
        <v>-50000</v>
      </c>
      <c r="E25" s="289">
        <f>SUM(E8:E24)</f>
        <v>3389784.7199999997</v>
      </c>
      <c r="F25" s="289">
        <f t="shared" ref="F25:K25" si="1">SUM(F8:F24)</f>
        <v>0</v>
      </c>
      <c r="G25" s="289">
        <f t="shared" si="1"/>
        <v>725210</v>
      </c>
      <c r="H25" s="289">
        <f t="shared" ref="H25:J25" si="2">SUM(H8:H24)</f>
        <v>1673084.68</v>
      </c>
      <c r="I25" s="289">
        <f t="shared" si="2"/>
        <v>0</v>
      </c>
      <c r="J25" s="289">
        <f t="shared" si="2"/>
        <v>-4056.4300000000003</v>
      </c>
      <c r="K25" s="289">
        <f t="shared" si="1"/>
        <v>-8778213.4600000009</v>
      </c>
      <c r="L25" s="289">
        <f>SUM(L8:L24)</f>
        <v>9086560.1999999993</v>
      </c>
      <c r="M25" s="289">
        <f>SUM(M8:M21)</f>
        <v>0</v>
      </c>
      <c r="N25" s="289">
        <f>SUM(N8:N21)</f>
        <v>0</v>
      </c>
    </row>
    <row r="27" spans="1:17">
      <c r="C27" s="290"/>
      <c r="D27" s="290"/>
      <c r="E27" s="290"/>
      <c r="F27" s="290"/>
      <c r="G27" s="290"/>
      <c r="H27" s="290"/>
      <c r="I27" s="290"/>
      <c r="J27" s="290"/>
      <c r="K27" s="290"/>
      <c r="L27" s="290"/>
      <c r="M27" s="290"/>
    </row>
    <row r="28" spans="1:17">
      <c r="C28" s="290"/>
      <c r="D28" s="290"/>
      <c r="E28" s="290"/>
      <c r="F28" s="290"/>
      <c r="G28" s="290"/>
      <c r="H28" s="290"/>
      <c r="I28" s="290"/>
      <c r="J28" s="290"/>
      <c r="K28" s="290"/>
      <c r="L28" s="290"/>
    </row>
    <row r="29" spans="1:17">
      <c r="C29" s="290"/>
      <c r="D29" s="290"/>
      <c r="E29" s="290"/>
      <c r="F29" s="290"/>
      <c r="G29" s="290"/>
      <c r="H29" s="290"/>
      <c r="I29" s="290"/>
      <c r="J29" s="290"/>
      <c r="K29" s="290"/>
      <c r="L29" s="290"/>
      <c r="Q29" s="327"/>
    </row>
    <row r="30" spans="1:17">
      <c r="C30" s="290"/>
      <c r="D30" s="290"/>
      <c r="E30" s="290"/>
      <c r="F30" s="290"/>
      <c r="G30" s="290"/>
      <c r="H30" s="290"/>
      <c r="I30" s="290"/>
      <c r="J30" s="290"/>
      <c r="K30" s="290"/>
      <c r="L30" s="290"/>
    </row>
  </sheetData>
  <mergeCells count="1">
    <mergeCell ref="A6:N6"/>
  </mergeCells>
  <printOptions horizontalCentered="1"/>
  <pageMargins left="0.43263888888888902" right="0.70833333333333304" top="0.39305555555555599" bottom="0.39305555555555599" header="0.118055555555556" footer="0.118055555555556"/>
  <pageSetup paperSize="9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6:K33"/>
  <sheetViews>
    <sheetView zoomScale="54" zoomScaleNormal="90" workbookViewId="0">
      <selection activeCell="H11" sqref="H11"/>
    </sheetView>
  </sheetViews>
  <sheetFormatPr baseColWidth="10" defaultColWidth="11.453125" defaultRowHeight="14.5"/>
  <cols>
    <col min="1" max="1" width="5.81640625" customWidth="1"/>
    <col min="2" max="2" width="41.26953125" customWidth="1"/>
    <col min="3" max="9" width="15.453125" customWidth="1"/>
    <col min="10" max="10" width="17.7265625" hidden="1" customWidth="1"/>
    <col min="11" max="11" width="20" hidden="1" customWidth="1"/>
  </cols>
  <sheetData>
    <row r="6" spans="1:11" ht="27" customHeight="1">
      <c r="A6" s="556" t="s">
        <v>173</v>
      </c>
      <c r="B6" s="550"/>
      <c r="C6" s="550"/>
      <c r="D6" s="550"/>
      <c r="E6" s="550"/>
      <c r="F6" s="550"/>
      <c r="G6" s="550"/>
      <c r="H6" s="550"/>
      <c r="I6" s="550"/>
      <c r="J6" s="550"/>
      <c r="K6" s="554"/>
    </row>
    <row r="7" spans="1:11" s="1" customFormat="1" ht="27" customHeight="1">
      <c r="A7" s="3" t="s">
        <v>140</v>
      </c>
      <c r="B7" s="4" t="s">
        <v>141</v>
      </c>
      <c r="C7" s="4" t="s">
        <v>158</v>
      </c>
      <c r="D7" s="4" t="s">
        <v>195</v>
      </c>
      <c r="E7" s="4" t="s">
        <v>196</v>
      </c>
      <c r="F7" s="4" t="s">
        <v>207</v>
      </c>
      <c r="G7" s="4" t="s">
        <v>211</v>
      </c>
      <c r="H7" s="4" t="s">
        <v>212</v>
      </c>
      <c r="I7" s="4" t="s">
        <v>101</v>
      </c>
      <c r="J7" s="5" t="s">
        <v>142</v>
      </c>
      <c r="K7" s="5" t="s">
        <v>143</v>
      </c>
    </row>
    <row r="8" spans="1:11" s="2" customFormat="1" ht="33" customHeight="1">
      <c r="A8" s="6">
        <v>1</v>
      </c>
      <c r="B8" s="7" t="str">
        <f>Minas!B10</f>
        <v>Gestión de los libres aprovechamientos del GAD Provincial</v>
      </c>
      <c r="C8" s="8">
        <f>Minas!O38</f>
        <v>0</v>
      </c>
      <c r="D8" s="8">
        <f>Minas!Y38</f>
        <v>0</v>
      </c>
      <c r="E8" s="8">
        <f>Minas!Z38</f>
        <v>0</v>
      </c>
      <c r="F8" s="8">
        <f>Minas!AA38</f>
        <v>0</v>
      </c>
      <c r="G8" s="8">
        <f>Minas!AB38</f>
        <v>0</v>
      </c>
      <c r="H8" s="8">
        <f>Minas!AC38</f>
        <v>0</v>
      </c>
      <c r="I8" s="8">
        <f>Minas!AD38</f>
        <v>0</v>
      </c>
      <c r="J8" s="8"/>
      <c r="K8" s="8"/>
    </row>
    <row r="9" spans="1:11" s="2" customFormat="1" ht="45" customHeight="1">
      <c r="A9" s="6">
        <v>2</v>
      </c>
      <c r="B9" s="7" t="e">
        <f>#REF!</f>
        <v>#REF!</v>
      </c>
      <c r="C9" s="8" t="e">
        <f>#REF!</f>
        <v>#REF!</v>
      </c>
      <c r="D9" s="8" t="e">
        <f>#REF!</f>
        <v>#REF!</v>
      </c>
      <c r="E9" s="8" t="e">
        <f>#REF!</f>
        <v>#REF!</v>
      </c>
      <c r="F9" s="8" t="e">
        <f>#REF!</f>
        <v>#REF!</v>
      </c>
      <c r="G9" s="8" t="e">
        <f>#REF!</f>
        <v>#REF!</v>
      </c>
      <c r="H9" s="8" t="e">
        <f>#REF!</f>
        <v>#REF!</v>
      </c>
      <c r="I9" s="8" t="e">
        <f>#REF!</f>
        <v>#REF!</v>
      </c>
      <c r="J9" s="8"/>
      <c r="K9" s="8"/>
    </row>
    <row r="10" spans="1:11" s="2" customFormat="1" ht="45" customHeight="1">
      <c r="A10" s="6">
        <v>3</v>
      </c>
      <c r="B10" s="7" t="str">
        <f>'Contingencia '!B10</f>
        <v>Construcción de estructuras menores para sectores rurales por contingencia climática</v>
      </c>
      <c r="C10" s="8">
        <f>'Contingencia '!O24</f>
        <v>68000</v>
      </c>
      <c r="D10" s="8">
        <f>'Contingencia '!P24</f>
        <v>0</v>
      </c>
      <c r="E10" s="8">
        <f>'Contingencia '!Q24</f>
        <v>208000</v>
      </c>
      <c r="F10" s="8">
        <f>'Contingencia '!R24</f>
        <v>0</v>
      </c>
      <c r="G10" s="8">
        <f>'Contingencia '!S24</f>
        <v>0</v>
      </c>
      <c r="H10" s="8">
        <f>'Contingencia '!T24</f>
        <v>2777</v>
      </c>
      <c r="I10" s="8">
        <f>'Contingencia '!U24</f>
        <v>278777</v>
      </c>
      <c r="J10" s="8"/>
      <c r="K10" s="8"/>
    </row>
    <row r="11" spans="1:11" s="2" customFormat="1" ht="27" customHeight="1">
      <c r="A11" s="6">
        <v>4</v>
      </c>
      <c r="B11" s="7" t="str">
        <f>'Bacheo '!B10</f>
        <v xml:space="preserve">Mejorar la vialidad rural de la provincia </v>
      </c>
      <c r="C11" s="8">
        <f>'Bacheo '!O39</f>
        <v>0</v>
      </c>
      <c r="D11" s="8">
        <f>'Bacheo '!Y39</f>
        <v>0</v>
      </c>
      <c r="E11" s="8">
        <f>'Bacheo '!Z39</f>
        <v>0</v>
      </c>
      <c r="F11" s="8">
        <f>'Bacheo '!AA39</f>
        <v>0</v>
      </c>
      <c r="G11" s="8">
        <f>'Bacheo '!AB39</f>
        <v>0</v>
      </c>
      <c r="H11" s="8">
        <f>'Bacheo '!AC39</f>
        <v>0</v>
      </c>
      <c r="I11" s="8">
        <f>'Bacheo '!AD39</f>
        <v>0</v>
      </c>
      <c r="J11" s="8"/>
      <c r="K11" s="8"/>
    </row>
    <row r="12" spans="1:11" s="2" customFormat="1" ht="27" customHeight="1">
      <c r="A12" s="6">
        <v>5</v>
      </c>
      <c r="B12" s="7" t="str">
        <f>'Mant Asfalt'!B11</f>
        <v xml:space="preserve">Mejorar la vialidad rural de la provincia </v>
      </c>
      <c r="C12" s="8">
        <f>'Mant Asfalt'!O22</f>
        <v>0</v>
      </c>
      <c r="D12" s="8">
        <f>'Mant Asfalt'!Y22</f>
        <v>0</v>
      </c>
      <c r="E12" s="8">
        <f>'Mant Asfalt'!Z22</f>
        <v>0</v>
      </c>
      <c r="F12" s="8">
        <f>'Mant Asfalt'!AA22</f>
        <v>0</v>
      </c>
      <c r="G12" s="8">
        <f>'Mant Asfalt'!AB22</f>
        <v>0</v>
      </c>
      <c r="H12" s="8">
        <f>'Mant Asfalt'!AC22</f>
        <v>0</v>
      </c>
      <c r="I12" s="8">
        <f>'Mant Asfalt'!AD22</f>
        <v>0</v>
      </c>
      <c r="J12" s="8"/>
      <c r="K12" s="8"/>
    </row>
    <row r="13" spans="1:11" s="2" customFormat="1" ht="43.5" customHeight="1">
      <c r="A13" s="6">
        <v>6</v>
      </c>
      <c r="B13" s="7" t="str">
        <f>'Const y Rehabil'!B11</f>
        <v>Rectificación y mejoramiento del camino San Jacinto del Búa - 10 de agosto - Plan Piloto</v>
      </c>
      <c r="C13" s="8">
        <f>'Const y Rehabil'!O22</f>
        <v>1840641.11</v>
      </c>
      <c r="D13" s="8" t="e">
        <f>'Const y Rehabil'!#REF!</f>
        <v>#REF!</v>
      </c>
      <c r="E13" s="8" t="e">
        <f>'Const y Rehabil'!#REF!</f>
        <v>#REF!</v>
      </c>
      <c r="F13" s="8" t="e">
        <f>'Const y Rehabil'!#REF!</f>
        <v>#REF!</v>
      </c>
      <c r="G13" s="8" t="e">
        <f>'Const y Rehabil'!#REF!</f>
        <v>#REF!</v>
      </c>
      <c r="H13" s="8" t="e">
        <f>'Const y Rehabil'!#REF!</f>
        <v>#REF!</v>
      </c>
      <c r="I13" s="8" t="e">
        <f>'Const y Rehabil'!#REF!</f>
        <v>#REF!</v>
      </c>
      <c r="J13" s="8"/>
      <c r="K13" s="8"/>
    </row>
    <row r="14" spans="1:11" s="2" customFormat="1" ht="43.5" customHeight="1">
      <c r="A14" s="6">
        <v>7</v>
      </c>
      <c r="B14" s="7" t="e">
        <f>'Const y Rehabil'!#REF!</f>
        <v>#REF!</v>
      </c>
      <c r="C14" s="8" t="e">
        <f>'Const y Rehabil'!#REF!</f>
        <v>#REF!</v>
      </c>
      <c r="D14" s="8" t="e">
        <f>'Const y Rehabil'!#REF!</f>
        <v>#REF!</v>
      </c>
      <c r="E14" s="8" t="e">
        <f>'Const y Rehabil'!#REF!</f>
        <v>#REF!</v>
      </c>
      <c r="F14" s="8" t="e">
        <f>'Const y Rehabil'!#REF!</f>
        <v>#REF!</v>
      </c>
      <c r="G14" s="8" t="e">
        <f>'Const y Rehabil'!#REF!</f>
        <v>#REF!</v>
      </c>
      <c r="H14" s="8" t="e">
        <f>'Const y Rehabil'!#REF!</f>
        <v>#REF!</v>
      </c>
      <c r="I14" s="8" t="e">
        <f>'Const y Rehabil'!#REF!</f>
        <v>#REF!</v>
      </c>
      <c r="J14" s="8"/>
      <c r="K14" s="9"/>
    </row>
    <row r="15" spans="1:11" s="2" customFormat="1" ht="43.5" customHeight="1">
      <c r="A15" s="6">
        <v>8</v>
      </c>
      <c r="B15" s="10" t="e">
        <f>'Const y Rehabil'!#REF!</f>
        <v>#REF!</v>
      </c>
      <c r="C15" s="8" t="e">
        <f>'Const y Rehabil'!#REF!</f>
        <v>#REF!</v>
      </c>
      <c r="D15" s="8" t="e">
        <f>'Const y Rehabil'!#REF!</f>
        <v>#REF!</v>
      </c>
      <c r="E15" s="8" t="e">
        <f>'Const y Rehabil'!#REF!</f>
        <v>#REF!</v>
      </c>
      <c r="F15" s="8" t="e">
        <f>'Const y Rehabil'!#REF!</f>
        <v>#REF!</v>
      </c>
      <c r="G15" s="8" t="e">
        <f>'Const y Rehabil'!#REF!</f>
        <v>#REF!</v>
      </c>
      <c r="H15" s="8" t="e">
        <f>'Const y Rehabil'!#REF!</f>
        <v>#REF!</v>
      </c>
      <c r="I15" s="8" t="e">
        <f>'Const y Rehabil'!#REF!</f>
        <v>#REF!</v>
      </c>
      <c r="J15" s="8"/>
      <c r="K15" s="8"/>
    </row>
    <row r="16" spans="1:11" s="2" customFormat="1" ht="43.5" customHeight="1">
      <c r="A16" s="6">
        <v>9</v>
      </c>
      <c r="B16" s="10" t="e">
        <f>'Const y Rehabil'!#REF!</f>
        <v>#REF!</v>
      </c>
      <c r="C16" s="8" t="e">
        <f>'Const y Rehabil'!#REF!</f>
        <v>#REF!</v>
      </c>
      <c r="D16" s="8" t="e">
        <f>'Const y Rehabil'!#REF!</f>
        <v>#REF!</v>
      </c>
      <c r="E16" s="8" t="e">
        <f>'Const y Rehabil'!#REF!</f>
        <v>#REF!</v>
      </c>
      <c r="F16" s="8" t="e">
        <f>'Const y Rehabil'!#REF!</f>
        <v>#REF!</v>
      </c>
      <c r="G16" s="8" t="e">
        <f>'Const y Rehabil'!#REF!</f>
        <v>#REF!</v>
      </c>
      <c r="H16" s="8" t="e">
        <f>'Const y Rehabil'!#REF!</f>
        <v>#REF!</v>
      </c>
      <c r="I16" s="8" t="e">
        <f>'Const y Rehabil'!#REF!</f>
        <v>#REF!</v>
      </c>
      <c r="J16" s="8"/>
      <c r="K16" s="8"/>
    </row>
    <row r="17" spans="1:11" s="2" customFormat="1" ht="53.15" customHeight="1">
      <c r="A17" s="152">
        <v>10</v>
      </c>
      <c r="B17" s="10" t="e">
        <f>'Const y Rehabil'!#REF!</f>
        <v>#REF!</v>
      </c>
      <c r="C17" s="8" t="e">
        <f>'Const y Rehabil'!#REF!</f>
        <v>#REF!</v>
      </c>
      <c r="D17" s="8" t="e">
        <f>'Const y Rehabil'!#REF!</f>
        <v>#REF!</v>
      </c>
      <c r="E17" s="8" t="e">
        <f>'Const y Rehabil'!#REF!</f>
        <v>#REF!</v>
      </c>
      <c r="F17" s="8" t="e">
        <f>'Const y Rehabil'!#REF!</f>
        <v>#REF!</v>
      </c>
      <c r="G17" s="8" t="e">
        <f>'Const y Rehabil'!#REF!</f>
        <v>#REF!</v>
      </c>
      <c r="H17" s="8" t="e">
        <f>'Const y Rehabil'!#REF!</f>
        <v>#REF!</v>
      </c>
      <c r="I17" s="8" t="e">
        <f>'Const y Rehabil'!#REF!</f>
        <v>#REF!</v>
      </c>
      <c r="J17" s="8"/>
      <c r="K17" s="8"/>
    </row>
    <row r="18" spans="1:11" s="2" customFormat="1" ht="43.5" customHeight="1">
      <c r="A18" s="152">
        <v>11</v>
      </c>
      <c r="B18" s="10" t="e">
        <f>'Const y Rehabil'!#REF!</f>
        <v>#REF!</v>
      </c>
      <c r="C18" s="8" t="e">
        <f>'Const y Rehabil'!#REF!</f>
        <v>#REF!</v>
      </c>
      <c r="D18" s="8" t="e">
        <f>'Const y Rehabil'!#REF!</f>
        <v>#REF!</v>
      </c>
      <c r="E18" s="8" t="e">
        <f>'Const y Rehabil'!#REF!</f>
        <v>#REF!</v>
      </c>
      <c r="F18" s="8" t="e">
        <f>'Const y Rehabil'!#REF!</f>
        <v>#REF!</v>
      </c>
      <c r="G18" s="8" t="e">
        <f>'Const y Rehabil'!#REF!</f>
        <v>#REF!</v>
      </c>
      <c r="H18" s="8" t="e">
        <f>'Const y Rehabil'!#REF!</f>
        <v>#REF!</v>
      </c>
      <c r="I18" s="8" t="e">
        <f>'Const y Rehabil'!#REF!</f>
        <v>#REF!</v>
      </c>
      <c r="J18" s="8"/>
      <c r="K18" s="8"/>
    </row>
    <row r="19" spans="1:11" s="2" customFormat="1" ht="43.5" customHeight="1">
      <c r="A19" s="152">
        <v>12</v>
      </c>
      <c r="B19" s="10" t="str">
        <f>'Const y Rehabil'!B86</f>
        <v>Rehabilitación de vías rurales de la provincia financiado con FINGAD I-II-III con enfoque al cambio climático.</v>
      </c>
      <c r="C19" s="8">
        <f>'Const y Rehabil'!O94</f>
        <v>1297964.23</v>
      </c>
      <c r="D19" s="8" t="e">
        <f>'Const y Rehabil'!#REF!</f>
        <v>#REF!</v>
      </c>
      <c r="E19" s="8" t="e">
        <f>'Const y Rehabil'!#REF!</f>
        <v>#REF!</v>
      </c>
      <c r="F19" s="8" t="e">
        <f>'Const y Rehabil'!#REF!</f>
        <v>#REF!</v>
      </c>
      <c r="G19" s="8" t="e">
        <f>'Const y Rehabil'!#REF!</f>
        <v>#REF!</v>
      </c>
      <c r="H19" s="8" t="e">
        <f>'Const y Rehabil'!#REF!</f>
        <v>#REF!</v>
      </c>
      <c r="I19" s="8" t="e">
        <f>'Const y Rehabil'!#REF!</f>
        <v>#REF!</v>
      </c>
      <c r="J19" s="8"/>
      <c r="K19" s="8"/>
    </row>
    <row r="20" spans="1:11" s="2" customFormat="1" ht="38.25" customHeight="1">
      <c r="A20" s="152">
        <v>13</v>
      </c>
      <c r="B20" s="7" t="str">
        <f>Puentes!B12</f>
        <v>Construcción del puente biprovincial  sobre el río San Pablo, ubicado entre los límites provinciales de Santo Domingo de los Tsáchilas y Cotopaxi</v>
      </c>
      <c r="C20" s="8">
        <f>Puentes!O22</f>
        <v>260000</v>
      </c>
      <c r="D20" s="8">
        <f>Puentes!P22</f>
        <v>0</v>
      </c>
      <c r="E20" s="8">
        <f>Puentes!Q22</f>
        <v>-180000</v>
      </c>
      <c r="F20" s="8">
        <f>Puentes!R22</f>
        <v>25000</v>
      </c>
      <c r="G20" s="8">
        <f>Puentes!S22</f>
        <v>0</v>
      </c>
      <c r="H20" s="8">
        <f>Puentes!T22</f>
        <v>0</v>
      </c>
      <c r="I20" s="8">
        <f>Puentes!U22</f>
        <v>105000</v>
      </c>
      <c r="J20" s="8"/>
      <c r="K20" s="8"/>
    </row>
    <row r="21" spans="1:11" s="2" customFormat="1" ht="38.25" customHeight="1">
      <c r="A21" s="152">
        <v>14</v>
      </c>
      <c r="B21" s="7" t="str">
        <f>'Emb. Japón '!B12</f>
        <v>"Construcción del puente de hormigón armado sobre el estero Damas Grande en el Sector San Miguel del Toachi"</v>
      </c>
      <c r="C21" s="8">
        <f>'Emb. Japón '!O22</f>
        <v>5000</v>
      </c>
      <c r="D21" s="8">
        <f>'Emb. Japón '!P22</f>
        <v>0</v>
      </c>
      <c r="E21" s="8">
        <f>'Emb. Japón '!Q22</f>
        <v>75018</v>
      </c>
      <c r="F21" s="8">
        <f>'Emb. Japón '!R22</f>
        <v>0</v>
      </c>
      <c r="G21" s="8">
        <f>'Emb. Japón '!S22</f>
        <v>0</v>
      </c>
      <c r="H21" s="8">
        <f>'Emb. Japón '!T22</f>
        <v>0</v>
      </c>
      <c r="I21" s="8">
        <f>'Emb. Japón '!U22</f>
        <v>80018</v>
      </c>
      <c r="J21" s="8"/>
      <c r="K21" s="8"/>
    </row>
    <row r="22" spans="1:11" s="2" customFormat="1" ht="33" customHeight="1">
      <c r="A22" s="152">
        <v>15</v>
      </c>
      <c r="B22" s="7" t="str">
        <f>Maquina!B12</f>
        <v>Adquisición de equipo caminero para el GAD Provincial de Santo Domingo de los Tsáchilas</v>
      </c>
      <c r="C22" s="8">
        <f>Maquina!O21</f>
        <v>261330.4</v>
      </c>
      <c r="D22" s="8">
        <f>Maquina!P21</f>
        <v>0</v>
      </c>
      <c r="E22" s="8">
        <f>Maquina!Q21</f>
        <v>0</v>
      </c>
      <c r="F22" s="8">
        <f>Maquina!R21</f>
        <v>0</v>
      </c>
      <c r="G22" s="8">
        <f>Maquina!S21</f>
        <v>0</v>
      </c>
      <c r="H22" s="8">
        <f>Maquina!T21</f>
        <v>0</v>
      </c>
      <c r="I22" s="8">
        <f>Maquina!U21</f>
        <v>261330.4</v>
      </c>
      <c r="J22" s="8"/>
      <c r="K22" s="8"/>
    </row>
    <row r="23" spans="1:11" s="2" customFormat="1" ht="33" customHeight="1">
      <c r="A23" s="152">
        <v>16</v>
      </c>
      <c r="B23" s="7" t="str">
        <f>Maquina!B41</f>
        <v>Adquisición de maquinaria para mantenimiento de vías del sector rural de la provincia</v>
      </c>
      <c r="C23" s="8">
        <f>Maquina!O50</f>
        <v>484175</v>
      </c>
      <c r="D23" s="8">
        <f>Maquina!P50</f>
        <v>0</v>
      </c>
      <c r="E23" s="8">
        <f>Maquina!Q50</f>
        <v>-234175</v>
      </c>
      <c r="F23" s="8">
        <f>Maquina!R50</f>
        <v>0</v>
      </c>
      <c r="G23" s="8">
        <f>Maquina!S50</f>
        <v>0</v>
      </c>
      <c r="H23" s="8">
        <f>Maquina!T50</f>
        <v>0</v>
      </c>
      <c r="I23" s="8">
        <f>Maquina!U50</f>
        <v>250000</v>
      </c>
      <c r="J23" s="8"/>
      <c r="K23" s="8"/>
    </row>
    <row r="24" spans="1:11" s="2" customFormat="1" ht="33" customHeight="1">
      <c r="A24" s="152">
        <v>17</v>
      </c>
      <c r="B24" s="7" t="str">
        <f>'Dragado '!B9</f>
        <v xml:space="preserve">Dragado y limpieza de ríos para prevención de inundaciones en la provincia </v>
      </c>
      <c r="C24" s="8">
        <f>'Dragado '!O28</f>
        <v>0</v>
      </c>
      <c r="D24" s="8" t="e">
        <f>'Dragado '!#REF!</f>
        <v>#REF!</v>
      </c>
      <c r="E24" s="8" t="e">
        <f>'Dragado '!#REF!</f>
        <v>#REF!</v>
      </c>
      <c r="F24" s="8" t="e">
        <f>'Dragado '!#REF!</f>
        <v>#REF!</v>
      </c>
      <c r="G24" s="8" t="e">
        <f>'Dragado '!#REF!</f>
        <v>#REF!</v>
      </c>
      <c r="H24" s="8" t="e">
        <f>'Dragado '!#REF!</f>
        <v>#REF!</v>
      </c>
      <c r="I24" s="8" t="e">
        <f>'Dragado '!#REF!</f>
        <v>#REF!</v>
      </c>
      <c r="J24" s="8"/>
      <c r="K24" s="8"/>
    </row>
    <row r="25" spans="1:11" s="2" customFormat="1" ht="33" customHeight="1">
      <c r="A25" s="152">
        <v>18</v>
      </c>
      <c r="B25" s="7" t="str">
        <f>'Proy Estr'!B10</f>
        <v>Elaboración de estudios y diseños viales y de proyectos de infraestructura vial, estratégicos y APP</v>
      </c>
      <c r="C25" s="8">
        <f>'Proy Estr'!O39</f>
        <v>0</v>
      </c>
      <c r="D25" s="8">
        <f>'Proy Estr'!Y39</f>
        <v>0</v>
      </c>
      <c r="E25" s="8">
        <f>'Proy Estr'!Z39</f>
        <v>0</v>
      </c>
      <c r="F25" s="8">
        <f>'Proy Estr'!AA39</f>
        <v>0</v>
      </c>
      <c r="G25" s="8">
        <f>'Proy Estr'!AB39</f>
        <v>0</v>
      </c>
      <c r="H25" s="8">
        <f>'Proy Estr'!AC39</f>
        <v>0</v>
      </c>
      <c r="I25" s="8">
        <f>'Proy Estr'!AD39</f>
        <v>0</v>
      </c>
      <c r="J25" s="8"/>
      <c r="K25" s="8"/>
    </row>
    <row r="26" spans="1:11" s="2" customFormat="1" ht="33" customHeight="1">
      <c r="A26" s="173">
        <v>19</v>
      </c>
      <c r="B26" s="168" t="e">
        <f>#REF!</f>
        <v>#REF!</v>
      </c>
      <c r="C26" s="8" t="e">
        <f>#REF!</f>
        <v>#REF!</v>
      </c>
      <c r="D26" s="8" t="e">
        <f>#REF!</f>
        <v>#REF!</v>
      </c>
      <c r="E26" s="8" t="e">
        <f>#REF!</f>
        <v>#REF!</v>
      </c>
      <c r="F26" s="8" t="e">
        <f>#REF!</f>
        <v>#REF!</v>
      </c>
      <c r="G26" s="8" t="e">
        <f>#REF!</f>
        <v>#REF!</v>
      </c>
      <c r="H26" s="8" t="e">
        <f>#REF!</f>
        <v>#REF!</v>
      </c>
      <c r="I26" s="8" t="e">
        <f>#REF!</f>
        <v>#REF!</v>
      </c>
      <c r="J26" s="8"/>
      <c r="K26" s="8"/>
    </row>
    <row r="27" spans="1:11" s="2" customFormat="1" ht="48.65" customHeight="1">
      <c r="A27" s="173">
        <v>20</v>
      </c>
      <c r="B27" s="168" t="str">
        <f>'Const y Rehabil'!B121</f>
        <v xml:space="preserve">Rehabilitación y mejoramiento a nivel de carpeta de hormigón asfáltico y ciclovía de la carretera Río Verde - San Gabriel del Baba - Julio Moreno- sector La Pirámide de 14.99 km de longitud </v>
      </c>
      <c r="C27" s="8">
        <f>'Const y Rehabil'!O130</f>
        <v>5180</v>
      </c>
      <c r="D27" s="8" t="e">
        <f>'Const y Rehabil'!#REF!</f>
        <v>#REF!</v>
      </c>
      <c r="E27" s="8" t="e">
        <f>'Const y Rehabil'!#REF!</f>
        <v>#REF!</v>
      </c>
      <c r="F27" s="8" t="e">
        <f>'Const y Rehabil'!#REF!</f>
        <v>#REF!</v>
      </c>
      <c r="G27" s="8" t="e">
        <f>'Const y Rehabil'!#REF!</f>
        <v>#REF!</v>
      </c>
      <c r="H27" s="8" t="e">
        <f>'Const y Rehabil'!#REF!</f>
        <v>#REF!</v>
      </c>
      <c r="I27" s="8" t="e">
        <f>'Const y Rehabil'!#REF!</f>
        <v>#REF!</v>
      </c>
      <c r="J27" s="8">
        <f>'Const y Rehabil'!Y130</f>
        <v>0</v>
      </c>
      <c r="K27" s="8">
        <f>'Const y Rehabil'!Z130</f>
        <v>0</v>
      </c>
    </row>
    <row r="28" spans="1:11" ht="19.5" customHeight="1">
      <c r="A28" s="11"/>
      <c r="B28" s="11" t="s">
        <v>101</v>
      </c>
      <c r="C28" s="12" t="e">
        <f>SUM(C8:C27)</f>
        <v>#REF!</v>
      </c>
      <c r="D28" s="12" t="e">
        <f t="shared" ref="D28:I28" si="0">SUM(D8:D27)</f>
        <v>#REF!</v>
      </c>
      <c r="E28" s="12" t="e">
        <f>SUM(E8:E27)</f>
        <v>#REF!</v>
      </c>
      <c r="F28" s="12" t="e">
        <f>SUM(F8:F27)</f>
        <v>#REF!</v>
      </c>
      <c r="G28" s="12" t="e">
        <f>SUM(G8:G27)</f>
        <v>#REF!</v>
      </c>
      <c r="H28" s="12" t="e">
        <f>SUM(H8:H27)</f>
        <v>#REF!</v>
      </c>
      <c r="I28" s="12" t="e">
        <f t="shared" si="0"/>
        <v>#REF!</v>
      </c>
      <c r="J28" s="12">
        <f>SUM(J8:J24)</f>
        <v>0</v>
      </c>
      <c r="K28" s="12">
        <f>SUM(K8:K24)</f>
        <v>0</v>
      </c>
    </row>
    <row r="30" spans="1:11">
      <c r="C30" s="13"/>
      <c r="D30" s="13"/>
      <c r="E30" s="13"/>
      <c r="F30" s="13"/>
      <c r="G30" s="13"/>
      <c r="H30" s="13"/>
      <c r="I30" s="13"/>
      <c r="J30" s="13"/>
    </row>
    <row r="31" spans="1:11">
      <c r="C31" s="13"/>
      <c r="D31" s="13"/>
      <c r="E31" s="13"/>
      <c r="F31" s="13"/>
      <c r="G31" s="13"/>
      <c r="H31" s="13"/>
      <c r="I31" s="13"/>
    </row>
    <row r="32" spans="1:11">
      <c r="C32" s="13"/>
      <c r="D32" s="13"/>
      <c r="E32" s="13"/>
      <c r="F32" s="13"/>
      <c r="G32" s="13"/>
      <c r="H32" s="13"/>
      <c r="I32" s="13"/>
    </row>
    <row r="33" spans="3:9">
      <c r="C33" s="13"/>
      <c r="D33" s="13"/>
      <c r="E33" s="13"/>
      <c r="F33" s="13"/>
      <c r="G33" s="13"/>
      <c r="H33" s="13"/>
      <c r="I33" s="13"/>
    </row>
  </sheetData>
  <mergeCells count="1">
    <mergeCell ref="A6:K6"/>
  </mergeCells>
  <printOptions horizontalCentered="1"/>
  <pageMargins left="0.43263888888888902" right="0.70833333333333304" top="0.39305555555555599" bottom="0.39305555555555599" header="0.118055555555556" footer="0.118055555555556"/>
  <pageSetup paperSize="9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3">
    <comment s:ref="Q26" rgbClr="CFC51C"/>
  </commentList>
  <commentList sheetStid="2">
    <comment s:ref="Q21" rgbClr="CFC51C"/>
    <comment s:ref="Q29" rgbClr="CFC51C"/>
    <comment s:ref="Q30" rgbClr="CFC51C"/>
    <comment s:ref="Q31" rgbClr="CFC51C"/>
    <comment s:ref="Q32" rgbClr="CFC51C"/>
    <comment s:ref="Q40" rgbClr="CFC51C"/>
  </commentList>
  <commentList sheetStid="7">
    <comment s:ref="Q175" rgbClr="CFC51C"/>
    <comment s:ref="Q176" rgbClr="CFC51C"/>
    <comment s:ref="P270" rgbClr="F2C90C"/>
  </commentList>
  <commentList sheetStid="9">
    <comment s:ref="P21" rgbClr="F2C90C"/>
  </commentList>
  <commentList sheetStid="1">
    <comment s:ref="Q34" rgbClr="CFC098"/>
    <comment s:ref="P35" rgbClr="F2C90C"/>
    <comment s:ref="Q37" rgbClr="CFC098"/>
    <comment s:ref="P43" rgbClr="F2C90C"/>
    <comment s:ref="Q46" rgbClr="CFC098"/>
    <comment s:ref="Q50" rgbClr="CFC098"/>
    <comment s:ref="Q51" rgbClr="CFC098"/>
    <comment s:ref="Q53" rgbClr="CFC098"/>
    <comment s:ref="Q93" rgbClr="CFC098"/>
    <comment s:ref="Q103" rgbClr="CFC098"/>
    <comment s:ref="P106" rgbClr="F2C90C"/>
    <comment s:ref="Q106" rgbClr="CFC098"/>
    <comment s:ref="P113" rgbClr="F2C90C"/>
    <comment s:ref="P114" rgbClr="F2C90C"/>
    <comment s:ref="P115" rgbClr="F2C90C"/>
    <comment s:ref="P118" rgbClr="F2C90C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7</vt:i4>
      </vt:variant>
    </vt:vector>
  </HeadingPairs>
  <TitlesOfParts>
    <vt:vector size="24" baseType="lpstr">
      <vt:lpstr>Minas</vt:lpstr>
      <vt:lpstr>Contingencia </vt:lpstr>
      <vt:lpstr>P partic</vt:lpstr>
      <vt:lpstr>P metálicos - p partic</vt:lpstr>
      <vt:lpstr>Bacheo </vt:lpstr>
      <vt:lpstr>Mant Asfalt</vt:lpstr>
      <vt:lpstr>Const y Rehabil</vt:lpstr>
      <vt:lpstr>Puentes</vt:lpstr>
      <vt:lpstr>Emb. Japón </vt:lpstr>
      <vt:lpstr>Maquina</vt:lpstr>
      <vt:lpstr>Dragado </vt:lpstr>
      <vt:lpstr>Proy Estr</vt:lpstr>
      <vt:lpstr>Maquinaria</vt:lpstr>
      <vt:lpstr>Emb. Japón</vt:lpstr>
      <vt:lpstr>Jefa Fisca</vt:lpstr>
      <vt:lpstr>Resumen </vt:lpstr>
      <vt:lpstr>Resumen</vt:lpstr>
      <vt:lpstr>'Bacheo '!Títulos_a_imprimir</vt:lpstr>
      <vt:lpstr>'Dragado '!Títulos_a_imprimir</vt:lpstr>
      <vt:lpstr>Minas!Títulos_a_imprimir</vt:lpstr>
      <vt:lpstr>'P partic'!Títulos_a_imprimir</vt:lpstr>
      <vt:lpstr>'Proy Estr'!Títulos_a_imprimir</vt:lpstr>
      <vt:lpstr>Resumen!Títulos_a_imprimir</vt:lpstr>
      <vt:lpstr>'Resumen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lucy-lapto</dc:creator>
  <cp:lastModifiedBy>Lucía Elizabeth Cevallos</cp:lastModifiedBy>
  <cp:lastPrinted>2025-09-10T17:21:21Z</cp:lastPrinted>
  <dcterms:created xsi:type="dcterms:W3CDTF">2021-09-23T15:17:00Z</dcterms:created>
  <dcterms:modified xsi:type="dcterms:W3CDTF">2026-02-23T15:42:39Z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770A3A28209D4CA18A5F5231B4B6170B</vt:lpwstr>
  </property>
  <property fmtid="{D5CDD505-2E9C-101B-9397-08002B2CF9AE}" pid="3" name="KSOProductBuildVer">
    <vt:lpwstr>3082-11.2.0.11440</vt:lpwstr>
  </property>
  <property fmtid="{D5CDD505-2E9C-101B-9397-08002B2CF9AE}" pid="4" name="KSOReadingLayout">
    <vt:bool>true</vt:bool>
  </property>
</Properties>
</file>